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7595" windowHeight="10065" activeTab="2"/>
  </bookViews>
  <sheets>
    <sheet name="Wettkampftableau" sheetId="1" r:id="rId1"/>
    <sheet name="Total " sheetId="2" r:id="rId2"/>
    <sheet name="Rangliste" sheetId="3" r:id="rId3"/>
    <sheet name="National" sheetId="4" r:id="rId4"/>
    <sheet name="Fitfun" sheetId="5" r:id="rId5"/>
    <sheet name="LASprint" sheetId="6" r:id="rId6"/>
    <sheet name="LASprung" sheetId="7" r:id="rId7"/>
    <sheet name="LAWurf" sheetId="8" r:id="rId8"/>
    <sheet name="Geräte" sheetId="9" r:id="rId9"/>
  </sheets>
  <definedNames/>
  <calcPr fullCalcOnLoad="1"/>
</workbook>
</file>

<file path=xl/sharedStrings.xml><?xml version="1.0" encoding="utf-8"?>
<sst xmlns="http://schemas.openxmlformats.org/spreadsheetml/2006/main" count="2327" uniqueCount="145">
  <si>
    <t>Ammann</t>
  </si>
  <si>
    <t>Fredy</t>
  </si>
  <si>
    <t>Hansi</t>
  </si>
  <si>
    <t>Reto</t>
  </si>
  <si>
    <t>Fässler</t>
  </si>
  <si>
    <t>Beni</t>
  </si>
  <si>
    <t>Giezendanner</t>
  </si>
  <si>
    <t>Werner</t>
  </si>
  <si>
    <t>Knöpfel</t>
  </si>
  <si>
    <t>Beat</t>
  </si>
  <si>
    <t>Hansueli</t>
  </si>
  <si>
    <t>Markus</t>
  </si>
  <si>
    <t>Krüsi</t>
  </si>
  <si>
    <t>Marco</t>
  </si>
  <si>
    <t>Mazenauer</t>
  </si>
  <si>
    <t>Meier</t>
  </si>
  <si>
    <t>Martin</t>
  </si>
  <si>
    <t xml:space="preserve">Nessensohn </t>
  </si>
  <si>
    <t>Ralph</t>
  </si>
  <si>
    <t>Tobias</t>
  </si>
  <si>
    <t>Oertle</t>
  </si>
  <si>
    <t>Daniel</t>
  </si>
  <si>
    <t xml:space="preserve">Oertle </t>
  </si>
  <si>
    <t>Michi</t>
  </si>
  <si>
    <t>Preisig</t>
  </si>
  <si>
    <t xml:space="preserve">Preisig </t>
  </si>
  <si>
    <t>Tomy</t>
  </si>
  <si>
    <t>Reifler</t>
  </si>
  <si>
    <t>Lorenz</t>
  </si>
  <si>
    <t>Stefan</t>
  </si>
  <si>
    <t>Schmid</t>
  </si>
  <si>
    <t>Senn</t>
  </si>
  <si>
    <t>Roger</t>
  </si>
  <si>
    <t>Steiner</t>
  </si>
  <si>
    <t>Adrian</t>
  </si>
  <si>
    <t>Emanuel</t>
  </si>
  <si>
    <t>Steingruber</t>
  </si>
  <si>
    <t>Dominik</t>
  </si>
  <si>
    <t>Tobler</t>
  </si>
  <si>
    <t>Zuberbühler</t>
  </si>
  <si>
    <t>Urs</t>
  </si>
  <si>
    <t>Näf</t>
  </si>
  <si>
    <t>Peter</t>
  </si>
  <si>
    <t>Chläus</t>
  </si>
  <si>
    <t>Koni</t>
  </si>
  <si>
    <t xml:space="preserve">Schönenberger </t>
  </si>
  <si>
    <t>Ueli</t>
  </si>
  <si>
    <t>Waldburger</t>
  </si>
  <si>
    <t>Mario</t>
  </si>
  <si>
    <t>Matthias</t>
  </si>
  <si>
    <t>Remo</t>
  </si>
  <si>
    <t>Leistung</t>
  </si>
  <si>
    <t>Note</t>
  </si>
  <si>
    <t>Steinheben 18kg (15)</t>
  </si>
  <si>
    <t>Steinstossen 12.5kg</t>
  </si>
  <si>
    <t>Unihockeyslalom</t>
  </si>
  <si>
    <t>Step-Zielwurf</t>
  </si>
  <si>
    <t>80m-Sprint</t>
  </si>
  <si>
    <t>100m Hürden</t>
  </si>
  <si>
    <t>Chindiplatz-Lauf</t>
  </si>
  <si>
    <t>Weitsprung</t>
  </si>
  <si>
    <t>Hochsprung</t>
  </si>
  <si>
    <t>Dreisprung</t>
  </si>
  <si>
    <t>Kugelstossen</t>
  </si>
  <si>
    <t>Weitwurf</t>
  </si>
  <si>
    <t>Speer</t>
  </si>
  <si>
    <t>Schleuderball</t>
  </si>
  <si>
    <t>Trampolin</t>
  </si>
  <si>
    <t>Barren</t>
  </si>
  <si>
    <t>Schaukelring</t>
  </si>
  <si>
    <t>Nationalturnen</t>
  </si>
  <si>
    <t>Fit and Fun</t>
  </si>
  <si>
    <t>LA-Läufe</t>
  </si>
  <si>
    <t>LA-Sprünge</t>
  </si>
  <si>
    <t>LA-Würfe</t>
  </si>
  <si>
    <t>Geräteturnen</t>
  </si>
  <si>
    <t>Bestnote</t>
  </si>
  <si>
    <t>Punkte</t>
  </si>
  <si>
    <t>Maximal</t>
  </si>
  <si>
    <t>Sparten</t>
  </si>
  <si>
    <t>Endresultat</t>
  </si>
  <si>
    <t>nach</t>
  </si>
  <si>
    <t>Streichresultaten</t>
  </si>
  <si>
    <t>Streich-</t>
  </si>
  <si>
    <t>resultat 1</t>
  </si>
  <si>
    <t>resultat 2</t>
  </si>
  <si>
    <t>-10</t>
  </si>
  <si>
    <t>-35</t>
  </si>
  <si>
    <t>-0.5</t>
  </si>
  <si>
    <t>-2</t>
  </si>
  <si>
    <t>Herbstmeister TV Hundwil 2008</t>
  </si>
  <si>
    <t>Rang</t>
  </si>
  <si>
    <t>Bärensteinstossen</t>
  </si>
  <si>
    <t>Bockwurf</t>
  </si>
  <si>
    <t>Bock</t>
  </si>
  <si>
    <t>-8</t>
  </si>
  <si>
    <t>Bewertungn</t>
  </si>
  <si>
    <t xml:space="preserve">Zielnote </t>
  </si>
  <si>
    <t>Plausdisziplinen</t>
  </si>
  <si>
    <t>Disziplinensieger Herbstmeisterschaft 2008</t>
  </si>
  <si>
    <t>Beat Knöpfel</t>
  </si>
  <si>
    <t>Roger Senn</t>
  </si>
  <si>
    <t>Fredy Ammann</t>
  </si>
  <si>
    <t>(x-0.8)*10</t>
  </si>
  <si>
    <t>Höhe</t>
  </si>
  <si>
    <t>Spannweite</t>
  </si>
  <si>
    <t>Max</t>
  </si>
  <si>
    <t>Standartdisziplinen</t>
  </si>
  <si>
    <t xml:space="preserve">Ungeübte Disziplinen </t>
  </si>
  <si>
    <t>Min</t>
  </si>
  <si>
    <t>Steinstossen</t>
  </si>
  <si>
    <t>Stefan Reifler</t>
  </si>
  <si>
    <t>Marco Steingruber</t>
  </si>
  <si>
    <t>Emanuel Steiner</t>
  </si>
  <si>
    <t>Punktesammler</t>
  </si>
  <si>
    <t>Total</t>
  </si>
  <si>
    <t>Gesamtrangliste</t>
  </si>
  <si>
    <t>*1.1</t>
  </si>
  <si>
    <t>Ueli Schönenberger</t>
  </si>
  <si>
    <t>Diskus</t>
  </si>
  <si>
    <t>Urs Zuberbühler</t>
  </si>
  <si>
    <t>Dominik Steingruber</t>
  </si>
  <si>
    <t>Hindernis</t>
  </si>
  <si>
    <t>Ralph Nessensohn</t>
  </si>
  <si>
    <t>Steinheben</t>
  </si>
  <si>
    <t>Anzahl Teilnehmer</t>
  </si>
  <si>
    <t>Durchschnittsnote</t>
  </si>
  <si>
    <t>Veränderung der Formeln</t>
  </si>
  <si>
    <t>Höchste Note</t>
  </si>
  <si>
    <t>Tiefste Note</t>
  </si>
  <si>
    <t>Differenz zwischen höchster und tiefster Note</t>
  </si>
  <si>
    <t>Klettern</t>
  </si>
  <si>
    <t>Anzahl Turner</t>
  </si>
  <si>
    <t>Höchstnote</t>
  </si>
  <si>
    <t>Tiefstnote</t>
  </si>
  <si>
    <t>Differenz</t>
  </si>
  <si>
    <t>min 3 / max 5</t>
  </si>
  <si>
    <t>7 bis 8</t>
  </si>
  <si>
    <t>Sprung</t>
  </si>
  <si>
    <t>Marco Krüsi</t>
  </si>
  <si>
    <t>Schaukelringe</t>
  </si>
  <si>
    <t>Ball-Test</t>
  </si>
  <si>
    <t>Martin Meier</t>
  </si>
  <si>
    <t>Hindernislauf</t>
  </si>
  <si>
    <t>Hansueli Knöpfel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</si>
</sst>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0.00000000"/>
    <numFmt numFmtId="174" formatCode="0.0000000"/>
  </numFmts>
  <fonts count="22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17"/>
      <name val="Arial"/>
      <family val="0"/>
    </font>
    <font>
      <sz val="10"/>
      <color indexed="8"/>
      <name val="Frutiger Next Com"/>
      <family val="2"/>
    </font>
    <font>
      <sz val="10"/>
      <color indexed="9"/>
      <name val="Frutiger Next Com"/>
      <family val="2"/>
    </font>
    <font>
      <b/>
      <sz val="10"/>
      <color indexed="63"/>
      <name val="Frutiger Next Com"/>
      <family val="2"/>
    </font>
    <font>
      <b/>
      <sz val="10"/>
      <color indexed="52"/>
      <name val="Frutiger Next Com"/>
      <family val="2"/>
    </font>
    <font>
      <sz val="10"/>
      <color indexed="62"/>
      <name val="Frutiger Next Com"/>
      <family val="2"/>
    </font>
    <font>
      <b/>
      <sz val="10"/>
      <color indexed="8"/>
      <name val="Frutiger Next Com"/>
      <family val="2"/>
    </font>
    <font>
      <i/>
      <sz val="10"/>
      <color indexed="23"/>
      <name val="Frutiger Next Com"/>
      <family val="2"/>
    </font>
    <font>
      <sz val="10"/>
      <color indexed="17"/>
      <name val="Frutiger Next Com"/>
      <family val="2"/>
    </font>
    <font>
      <sz val="10"/>
      <color indexed="60"/>
      <name val="Frutiger Next Com"/>
      <family val="2"/>
    </font>
    <font>
      <sz val="10"/>
      <color indexed="20"/>
      <name val="Frutiger Next Com"/>
      <family val="2"/>
    </font>
    <font>
      <b/>
      <sz val="18"/>
      <color indexed="56"/>
      <name val="Cambria"/>
      <family val="2"/>
    </font>
    <font>
      <b/>
      <sz val="15"/>
      <color indexed="56"/>
      <name val="Frutiger Next Com"/>
      <family val="2"/>
    </font>
    <font>
      <b/>
      <sz val="13"/>
      <color indexed="56"/>
      <name val="Frutiger Next Com"/>
      <family val="2"/>
    </font>
    <font>
      <b/>
      <sz val="11"/>
      <color indexed="56"/>
      <name val="Frutiger Next Com"/>
      <family val="2"/>
    </font>
    <font>
      <sz val="10"/>
      <color indexed="52"/>
      <name val="Frutiger Next Com"/>
      <family val="2"/>
    </font>
    <font>
      <sz val="10"/>
      <color indexed="10"/>
      <name val="Frutiger Next Com"/>
      <family val="2"/>
    </font>
    <font>
      <b/>
      <sz val="10"/>
      <color indexed="9"/>
      <name val="Frutiger Next Com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0" borderId="13" xfId="0" applyFill="1" applyBorder="1" applyAlignment="1">
      <alignment/>
    </xf>
    <xf numFmtId="0" fontId="0" fillId="21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1" borderId="17" xfId="0" applyFill="1" applyBorder="1" applyAlignment="1">
      <alignment horizontal="center"/>
    </xf>
    <xf numFmtId="0" fontId="0" fillId="21" borderId="17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0" xfId="0" applyBorder="1" applyAlignment="1" applyProtection="1" quotePrefix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 quotePrefix="1">
      <alignment/>
      <protection locked="0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24" borderId="20" xfId="0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8" borderId="14" xfId="0" applyFill="1" applyBorder="1" applyAlignment="1">
      <alignment horizontal="center"/>
    </xf>
    <xf numFmtId="0" fontId="0" fillId="8" borderId="14" xfId="0" applyFill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6" xfId="0" applyFont="1" applyBorder="1" applyAlignment="1" applyProtection="1" quotePrefix="1">
      <alignment/>
      <protection locked="0"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2" fontId="3" fillId="0" borderId="19" xfId="0" applyNumberFormat="1" applyFont="1" applyBorder="1" applyAlignment="1">
      <alignment/>
    </xf>
    <xf numFmtId="0" fontId="0" fillId="4" borderId="20" xfId="0" applyFont="1" applyFill="1" applyBorder="1" applyAlignment="1">
      <alignment/>
    </xf>
    <xf numFmtId="0" fontId="0" fillId="24" borderId="14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6" xfId="0" applyBorder="1" applyAlignment="1" applyProtection="1" quotePrefix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21" xfId="0" applyNumberFormat="1" applyBorder="1" applyAlignment="1">
      <alignment/>
    </xf>
    <xf numFmtId="0" fontId="0" fillId="10" borderId="20" xfId="0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2" fontId="0" fillId="0" borderId="16" xfId="0" applyNumberFormat="1" applyBorder="1" applyAlignment="1" applyProtection="1">
      <alignment/>
      <protection locked="0"/>
    </xf>
    <xf numFmtId="0" fontId="0" fillId="21" borderId="20" xfId="0" applyFill="1" applyBorder="1" applyAlignment="1">
      <alignment horizontal="center"/>
    </xf>
    <xf numFmtId="0" fontId="0" fillId="21" borderId="20" xfId="0" applyFill="1" applyBorder="1" applyAlignment="1">
      <alignment/>
    </xf>
    <xf numFmtId="2" fontId="0" fillId="0" borderId="20" xfId="0" applyNumberFormat="1" applyBorder="1" applyAlignment="1" applyProtection="1">
      <alignment/>
      <protection locked="0"/>
    </xf>
    <xf numFmtId="0" fontId="0" fillId="25" borderId="14" xfId="0" applyFill="1" applyBorder="1" applyAlignment="1">
      <alignment horizontal="center"/>
    </xf>
    <xf numFmtId="0" fontId="0" fillId="25" borderId="14" xfId="0" applyFill="1" applyBorder="1" applyAlignment="1">
      <alignment/>
    </xf>
    <xf numFmtId="0" fontId="0" fillId="25" borderId="20" xfId="0" applyFill="1" applyBorder="1" applyAlignment="1">
      <alignment/>
    </xf>
    <xf numFmtId="0" fontId="0" fillId="0" borderId="20" xfId="0" applyBorder="1" applyAlignment="1" applyProtection="1" quotePrefix="1">
      <alignment/>
      <protection locked="0"/>
    </xf>
    <xf numFmtId="0" fontId="0" fillId="10" borderId="14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4" fontId="0" fillId="20" borderId="10" xfId="0" applyNumberFormat="1" applyFill="1" applyBorder="1" applyAlignment="1">
      <alignment/>
    </xf>
    <xf numFmtId="0" fontId="0" fillId="4" borderId="10" xfId="0" applyFill="1" applyBorder="1" applyAlignment="1" applyProtection="1">
      <alignment/>
      <protection locked="0"/>
    </xf>
    <xf numFmtId="0" fontId="0" fillId="4" borderId="10" xfId="0" applyFill="1" applyBorder="1" applyAlignment="1" applyProtection="1" quotePrefix="1">
      <alignment/>
      <protection locked="0"/>
    </xf>
    <xf numFmtId="2" fontId="0" fillId="4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0" fontId="0" fillId="10" borderId="10" xfId="0" applyFill="1" applyBorder="1" applyAlignment="1" applyProtection="1" quotePrefix="1">
      <alignment/>
      <protection locked="0"/>
    </xf>
    <xf numFmtId="2" fontId="0" fillId="10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0" fillId="10" borderId="10" xfId="0" applyNumberFormat="1" applyFill="1" applyBorder="1" applyAlignment="1" applyProtection="1">
      <alignment/>
      <protection locked="0"/>
    </xf>
    <xf numFmtId="0" fontId="0" fillId="24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0" borderId="10" xfId="0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Fill="1" applyBorder="1" applyAlignment="1" applyProtection="1" quotePrefix="1">
      <alignment/>
      <protection locked="0"/>
    </xf>
    <xf numFmtId="2" fontId="0" fillId="17" borderId="10" xfId="0" applyNumberFormat="1" applyFill="1" applyBorder="1" applyAlignment="1">
      <alignment/>
    </xf>
    <xf numFmtId="0" fontId="0" fillId="17" borderId="10" xfId="0" applyFill="1" applyBorder="1" applyAlignment="1" applyProtection="1">
      <alignment/>
      <protection locked="0"/>
    </xf>
    <xf numFmtId="0" fontId="0" fillId="17" borderId="10" xfId="0" applyFill="1" applyBorder="1" applyAlignment="1" applyProtection="1" quotePrefix="1">
      <alignment/>
      <protection locked="0"/>
    </xf>
    <xf numFmtId="0" fontId="0" fillId="26" borderId="10" xfId="0" applyFill="1" applyBorder="1" applyAlignment="1" applyProtection="1">
      <alignment/>
      <protection locked="0"/>
    </xf>
    <xf numFmtId="2" fontId="0" fillId="26" borderId="10" xfId="0" applyNumberFormat="1" applyFill="1" applyBorder="1" applyAlignment="1">
      <alignment/>
    </xf>
    <xf numFmtId="0" fontId="0" fillId="17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 quotePrefix="1">
      <alignment/>
      <protection locked="0"/>
    </xf>
    <xf numFmtId="2" fontId="3" fillId="0" borderId="10" xfId="0" applyNumberFormat="1" applyFont="1" applyFill="1" applyBorder="1" applyAlignment="1">
      <alignment/>
    </xf>
    <xf numFmtId="0" fontId="3" fillId="0" borderId="16" xfId="0" applyFont="1" applyFill="1" applyBorder="1" applyAlignment="1" applyProtection="1" quotePrefix="1">
      <alignment/>
      <protection locked="0"/>
    </xf>
    <xf numFmtId="2" fontId="3" fillId="0" borderId="16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22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6" xfId="0" applyFont="1" applyFill="1" applyBorder="1" applyAlignment="1">
      <alignment/>
    </xf>
    <xf numFmtId="0" fontId="0" fillId="20" borderId="19" xfId="0" applyFill="1" applyBorder="1" applyAlignment="1">
      <alignment/>
    </xf>
    <xf numFmtId="2" fontId="0" fillId="17" borderId="22" xfId="0" applyNumberFormat="1" applyFill="1" applyBorder="1" applyAlignment="1">
      <alignment/>
    </xf>
    <xf numFmtId="0" fontId="0" fillId="17" borderId="22" xfId="0" applyFill="1" applyBorder="1" applyAlignment="1">
      <alignment/>
    </xf>
    <xf numFmtId="2" fontId="0" fillId="17" borderId="17" xfId="0" applyNumberFormat="1" applyFill="1" applyBorder="1" applyAlignment="1">
      <alignment/>
    </xf>
    <xf numFmtId="2" fontId="0" fillId="17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2" fontId="0" fillId="17" borderId="10" xfId="0" applyNumberFormat="1" applyFont="1" applyFill="1" applyBorder="1" applyAlignment="1">
      <alignment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20" borderId="24" xfId="0" applyFill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17" borderId="10" xfId="0" applyFill="1" applyBorder="1" applyAlignment="1" quotePrefix="1">
      <alignment/>
    </xf>
    <xf numFmtId="2" fontId="0" fillId="0" borderId="0" xfId="0" applyNumberFormat="1" applyFill="1" applyBorder="1" applyAlignment="1" applyProtection="1">
      <alignment/>
      <protection locked="0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10" borderId="0" xfId="0" applyFill="1" applyAlignment="1">
      <alignment/>
    </xf>
    <xf numFmtId="16" fontId="0" fillId="10" borderId="0" xfId="0" applyNumberFormat="1" applyFill="1" applyAlignment="1">
      <alignment/>
    </xf>
    <xf numFmtId="0" fontId="0" fillId="17" borderId="0" xfId="0" applyFill="1" applyAlignment="1">
      <alignment/>
    </xf>
    <xf numFmtId="2" fontId="0" fillId="7" borderId="10" xfId="0" applyNumberFormat="1" applyFill="1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25" borderId="12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4" borderId="12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10" borderId="31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1" borderId="31" xfId="0" applyFill="1" applyBorder="1" applyAlignment="1">
      <alignment horizontal="center"/>
    </xf>
    <xf numFmtId="0" fontId="0" fillId="17" borderId="13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="50" zoomScaleNormal="50" workbookViewId="0" topLeftCell="A1">
      <selection activeCell="A20" sqref="A20:IV20"/>
    </sheetView>
  </sheetViews>
  <sheetFormatPr defaultColWidth="11.421875" defaultRowHeight="12.75"/>
  <cols>
    <col min="1" max="1" width="5.00390625" style="0" customWidth="1"/>
    <col min="2" max="3" width="14.140625" style="0" customWidth="1"/>
  </cols>
  <sheetData>
    <row r="1" s="1" customFormat="1" ht="26.25">
      <c r="A1" s="1" t="s">
        <v>90</v>
      </c>
    </row>
    <row r="2" ht="13.5" thickBot="1"/>
    <row r="3" spans="1:21" ht="12.75">
      <c r="A3" s="17"/>
      <c r="B3" s="18"/>
      <c r="C3" s="136" t="s">
        <v>70</v>
      </c>
      <c r="D3" s="137"/>
      <c r="E3" s="137"/>
      <c r="F3" s="140" t="s">
        <v>71</v>
      </c>
      <c r="G3" s="140"/>
      <c r="H3" s="82"/>
      <c r="I3" s="141" t="s">
        <v>72</v>
      </c>
      <c r="J3" s="141"/>
      <c r="K3" s="141"/>
      <c r="L3" s="142" t="s">
        <v>73</v>
      </c>
      <c r="M3" s="142"/>
      <c r="N3" s="142"/>
      <c r="O3" s="138" t="s">
        <v>74</v>
      </c>
      <c r="P3" s="138"/>
      <c r="Q3" s="138"/>
      <c r="R3" s="138"/>
      <c r="S3" s="139" t="s">
        <v>75</v>
      </c>
      <c r="T3" s="139"/>
      <c r="U3" s="139"/>
    </row>
    <row r="4" spans="1:21" s="2" customFormat="1" ht="12.75">
      <c r="A4" s="19"/>
      <c r="B4" s="8"/>
      <c r="C4" s="4" t="s">
        <v>92</v>
      </c>
      <c r="D4" s="4" t="s">
        <v>53</v>
      </c>
      <c r="E4" s="4"/>
      <c r="F4" s="5" t="s">
        <v>55</v>
      </c>
      <c r="G4" s="5" t="s">
        <v>56</v>
      </c>
      <c r="H4" s="5" t="s">
        <v>94</v>
      </c>
      <c r="I4" s="9" t="s">
        <v>57</v>
      </c>
      <c r="J4" s="9" t="s">
        <v>58</v>
      </c>
      <c r="K4" s="9" t="s">
        <v>122</v>
      </c>
      <c r="L4" s="6" t="s">
        <v>60</v>
      </c>
      <c r="M4" s="6" t="s">
        <v>61</v>
      </c>
      <c r="N4" s="6" t="s">
        <v>62</v>
      </c>
      <c r="O4" s="7" t="s">
        <v>63</v>
      </c>
      <c r="P4" s="7" t="s">
        <v>64</v>
      </c>
      <c r="Q4" s="7" t="s">
        <v>65</v>
      </c>
      <c r="R4" s="7" t="s">
        <v>119</v>
      </c>
      <c r="S4" s="10" t="s">
        <v>67</v>
      </c>
      <c r="T4" s="10" t="s">
        <v>68</v>
      </c>
      <c r="U4" s="10" t="s">
        <v>69</v>
      </c>
    </row>
    <row r="5" spans="1:21" ht="12.75">
      <c r="A5" s="21"/>
      <c r="B5" s="3"/>
      <c r="C5" s="11" t="s">
        <v>51</v>
      </c>
      <c r="D5" s="11" t="s">
        <v>51</v>
      </c>
      <c r="E5" s="11" t="s">
        <v>51</v>
      </c>
      <c r="F5" s="12" t="s">
        <v>51</v>
      </c>
      <c r="G5" s="12" t="s">
        <v>51</v>
      </c>
      <c r="H5" s="12" t="s">
        <v>51</v>
      </c>
      <c r="I5" s="13" t="s">
        <v>51</v>
      </c>
      <c r="J5" s="13" t="s">
        <v>51</v>
      </c>
      <c r="K5" s="13" t="s">
        <v>51</v>
      </c>
      <c r="L5" s="14" t="s">
        <v>51</v>
      </c>
      <c r="M5" s="14" t="s">
        <v>51</v>
      </c>
      <c r="N5" s="14" t="s">
        <v>51</v>
      </c>
      <c r="O5" s="15" t="s">
        <v>51</v>
      </c>
      <c r="P5" s="15" t="s">
        <v>51</v>
      </c>
      <c r="Q5" s="15" t="s">
        <v>51</v>
      </c>
      <c r="R5" s="15" t="s">
        <v>51</v>
      </c>
      <c r="S5" s="16" t="s">
        <v>52</v>
      </c>
      <c r="T5" s="16" t="s">
        <v>52</v>
      </c>
      <c r="U5" s="16" t="s">
        <v>52</v>
      </c>
    </row>
    <row r="6" spans="1:21" ht="12.75">
      <c r="A6" s="21">
        <v>1</v>
      </c>
      <c r="B6" s="72">
        <v>39675</v>
      </c>
      <c r="C6" s="37"/>
      <c r="D6" s="74"/>
      <c r="E6" s="27"/>
      <c r="F6" s="37"/>
      <c r="G6" s="36"/>
      <c r="H6" s="36"/>
      <c r="I6" s="37"/>
      <c r="J6" s="37"/>
      <c r="K6" s="37"/>
      <c r="L6" s="76"/>
      <c r="M6" s="37"/>
      <c r="N6" s="37"/>
      <c r="O6" s="36"/>
      <c r="P6" s="36"/>
      <c r="Q6" s="36"/>
      <c r="R6" s="76"/>
      <c r="S6" s="39"/>
      <c r="T6" s="75"/>
      <c r="U6" s="39"/>
    </row>
    <row r="7" spans="1:21" ht="12.75">
      <c r="A7" s="21">
        <v>2</v>
      </c>
      <c r="B7" s="72">
        <f>SUM(B6)+7</f>
        <v>39682</v>
      </c>
      <c r="C7" s="37"/>
      <c r="D7" s="88"/>
      <c r="E7" s="27"/>
      <c r="F7" s="37"/>
      <c r="G7" s="36"/>
      <c r="H7" s="78"/>
      <c r="I7" s="37"/>
      <c r="J7" s="37"/>
      <c r="K7" s="37"/>
      <c r="L7" s="76"/>
      <c r="M7" s="37"/>
      <c r="N7" s="37"/>
      <c r="O7" s="36"/>
      <c r="P7" s="36"/>
      <c r="Q7" s="36"/>
      <c r="S7" s="39"/>
      <c r="T7" s="39"/>
      <c r="U7" s="39"/>
    </row>
    <row r="8" spans="1:21" ht="12.75">
      <c r="A8" s="21">
        <v>3</v>
      </c>
      <c r="B8" s="72">
        <f aca="true" t="shared" si="0" ref="B8:B24">SUM(B7)+7</f>
        <v>39689</v>
      </c>
      <c r="C8" s="37"/>
      <c r="D8" s="74"/>
      <c r="E8" s="27"/>
      <c r="F8" s="37"/>
      <c r="G8" s="36"/>
      <c r="H8" s="36"/>
      <c r="I8" s="37"/>
      <c r="J8" s="37"/>
      <c r="K8" s="37"/>
      <c r="L8" s="77"/>
      <c r="M8" s="37"/>
      <c r="N8" s="37"/>
      <c r="O8" s="36"/>
      <c r="P8" s="88"/>
      <c r="Q8" s="78"/>
      <c r="S8" s="39"/>
      <c r="U8" s="39"/>
    </row>
    <row r="9" spans="1:21" ht="12.75">
      <c r="A9" s="21">
        <v>4</v>
      </c>
      <c r="B9" s="72">
        <f t="shared" si="0"/>
        <v>39696</v>
      </c>
      <c r="C9" s="37"/>
      <c r="D9" s="36"/>
      <c r="E9" s="80"/>
      <c r="F9" s="37"/>
      <c r="G9" s="36"/>
      <c r="H9" s="36"/>
      <c r="I9" s="37"/>
      <c r="J9" s="37"/>
      <c r="K9" s="37"/>
      <c r="L9" s="37"/>
      <c r="M9" s="73"/>
      <c r="N9" s="37"/>
      <c r="O9" s="36"/>
      <c r="P9" s="78"/>
      <c r="Q9" s="36"/>
      <c r="R9" s="37"/>
      <c r="S9" s="39"/>
      <c r="T9" s="75"/>
      <c r="U9" s="39"/>
    </row>
    <row r="10" spans="1:21" ht="12.75">
      <c r="A10" s="21">
        <v>5</v>
      </c>
      <c r="B10" s="72">
        <f t="shared" si="0"/>
        <v>39703</v>
      </c>
      <c r="C10" s="37"/>
      <c r="D10" s="36"/>
      <c r="E10" s="27"/>
      <c r="F10" s="37"/>
      <c r="G10" s="36"/>
      <c r="H10" s="36"/>
      <c r="I10" s="85"/>
      <c r="J10" s="37"/>
      <c r="K10" s="37"/>
      <c r="L10" s="37"/>
      <c r="M10" s="37"/>
      <c r="N10" s="37"/>
      <c r="O10" s="36"/>
      <c r="P10" s="36"/>
      <c r="Q10" s="74"/>
      <c r="R10" s="37"/>
      <c r="S10" s="39"/>
      <c r="T10" s="75"/>
      <c r="U10" s="39"/>
    </row>
    <row r="11" spans="1:21" ht="12.75">
      <c r="A11" s="21">
        <v>6</v>
      </c>
      <c r="B11" s="72">
        <f t="shared" si="0"/>
        <v>39710</v>
      </c>
      <c r="C11" s="37"/>
      <c r="D11" s="36"/>
      <c r="E11" s="79"/>
      <c r="F11" s="76"/>
      <c r="G11" s="36"/>
      <c r="H11" s="36"/>
      <c r="I11" s="14"/>
      <c r="K11" s="37"/>
      <c r="L11" s="37"/>
      <c r="N11" s="37"/>
      <c r="O11" s="74"/>
      <c r="P11" s="36"/>
      <c r="Q11" s="36"/>
      <c r="R11" s="37"/>
      <c r="S11" s="39"/>
      <c r="T11" s="39"/>
      <c r="U11" s="39"/>
    </row>
    <row r="12" spans="1:21" ht="12.75">
      <c r="A12" s="21">
        <v>7</v>
      </c>
      <c r="B12" s="72">
        <f t="shared" si="0"/>
        <v>39717</v>
      </c>
      <c r="C12" s="37"/>
      <c r="D12" s="36"/>
      <c r="F12" s="37"/>
      <c r="G12" s="36"/>
      <c r="H12" s="36"/>
      <c r="I12" s="37"/>
      <c r="K12" s="37"/>
      <c r="L12" s="37"/>
      <c r="M12" s="37"/>
      <c r="O12" s="78"/>
      <c r="P12" s="36"/>
      <c r="Q12" s="36"/>
      <c r="R12" s="37"/>
      <c r="S12" s="39"/>
      <c r="T12" s="75"/>
      <c r="U12" s="39"/>
    </row>
    <row r="13" spans="1:21" ht="12.75">
      <c r="A13" s="21">
        <v>8</v>
      </c>
      <c r="B13" s="72">
        <f t="shared" si="0"/>
        <v>39724</v>
      </c>
      <c r="C13" s="37"/>
      <c r="D13" s="36"/>
      <c r="E13" s="27"/>
      <c r="F13" s="37"/>
      <c r="G13" s="88"/>
      <c r="H13" s="88"/>
      <c r="I13" s="76"/>
      <c r="J13" s="73"/>
      <c r="K13" s="85"/>
      <c r="L13" s="37"/>
      <c r="M13" s="85"/>
      <c r="N13" s="77"/>
      <c r="O13" s="85"/>
      <c r="P13" s="36"/>
      <c r="Q13" s="36"/>
      <c r="R13" s="37"/>
      <c r="S13" s="39"/>
      <c r="T13" s="39"/>
      <c r="U13" s="39"/>
    </row>
    <row r="14" spans="1:21" ht="12.75">
      <c r="A14" s="21">
        <v>9</v>
      </c>
      <c r="B14" s="72">
        <f t="shared" si="0"/>
        <v>39731</v>
      </c>
      <c r="C14" s="37"/>
      <c r="E14" s="27"/>
      <c r="F14" s="37"/>
      <c r="H14" s="88"/>
      <c r="I14" s="37"/>
      <c r="J14" s="85"/>
      <c r="K14" s="85"/>
      <c r="L14" s="37"/>
      <c r="M14" s="85"/>
      <c r="N14" s="37"/>
      <c r="O14" s="36"/>
      <c r="P14" s="36"/>
      <c r="Q14" s="85"/>
      <c r="R14" s="77"/>
      <c r="S14" s="39"/>
      <c r="T14" s="75"/>
      <c r="U14" s="39"/>
    </row>
    <row r="15" spans="1:21" ht="12.75">
      <c r="A15" s="21">
        <v>10</v>
      </c>
      <c r="B15" s="72">
        <f t="shared" si="0"/>
        <v>39738</v>
      </c>
      <c r="C15" s="37"/>
      <c r="D15" s="36"/>
      <c r="E15" s="27"/>
      <c r="F15" s="37"/>
      <c r="G15" s="36"/>
      <c r="H15" s="88"/>
      <c r="I15" s="37"/>
      <c r="J15" s="85"/>
      <c r="K15" s="37"/>
      <c r="L15" s="37"/>
      <c r="M15" s="85"/>
      <c r="N15" s="85"/>
      <c r="O15" s="36"/>
      <c r="P15" s="36"/>
      <c r="Q15" s="36"/>
      <c r="R15" s="37"/>
      <c r="S15" s="39"/>
      <c r="T15" s="85"/>
      <c r="U15" s="85"/>
    </row>
    <row r="16" spans="1:21" ht="12.75">
      <c r="A16" s="21">
        <v>11</v>
      </c>
      <c r="B16" s="72">
        <f t="shared" si="0"/>
        <v>39745</v>
      </c>
      <c r="D16" s="74"/>
      <c r="E16" s="27"/>
      <c r="F16" s="37"/>
      <c r="H16" s="88"/>
      <c r="I16" s="37"/>
      <c r="J16" s="77"/>
      <c r="K16" s="85"/>
      <c r="L16" s="37"/>
      <c r="N16" s="37"/>
      <c r="O16" s="36"/>
      <c r="P16" s="36"/>
      <c r="Q16" s="36"/>
      <c r="R16" s="37"/>
      <c r="S16" s="39"/>
      <c r="T16" s="75"/>
      <c r="U16" s="75"/>
    </row>
    <row r="17" spans="1:21" ht="12.75">
      <c r="A17" s="21">
        <v>12</v>
      </c>
      <c r="B17" s="72">
        <f t="shared" si="0"/>
        <v>39752</v>
      </c>
      <c r="C17" s="73"/>
      <c r="D17" s="120"/>
      <c r="E17" s="27"/>
      <c r="F17" s="37"/>
      <c r="G17" s="85"/>
      <c r="H17" s="88"/>
      <c r="I17" s="37"/>
      <c r="J17" s="37"/>
      <c r="L17" s="37"/>
      <c r="M17" s="77"/>
      <c r="N17" s="37"/>
      <c r="O17" s="36"/>
      <c r="P17" s="36"/>
      <c r="Q17" s="36"/>
      <c r="R17" s="37"/>
      <c r="S17" s="39"/>
      <c r="T17" s="113"/>
      <c r="U17" s="75"/>
    </row>
    <row r="18" spans="1:21" ht="12.75">
      <c r="A18" s="21">
        <v>13</v>
      </c>
      <c r="B18" s="72">
        <f t="shared" si="0"/>
        <v>39759</v>
      </c>
      <c r="C18" s="37"/>
      <c r="E18" s="27"/>
      <c r="F18" s="77"/>
      <c r="G18" s="74"/>
      <c r="H18" s="88"/>
      <c r="I18" s="37"/>
      <c r="J18" s="37"/>
      <c r="K18" s="85"/>
      <c r="L18" s="37"/>
      <c r="M18" s="37"/>
      <c r="N18" s="37"/>
      <c r="O18" s="36"/>
      <c r="P18" s="36"/>
      <c r="Q18" s="36"/>
      <c r="R18" s="37"/>
      <c r="S18" s="75"/>
      <c r="T18" s="75"/>
      <c r="U18" s="39"/>
    </row>
    <row r="19" spans="1:21" ht="12.75">
      <c r="A19" s="21">
        <v>14</v>
      </c>
      <c r="B19" s="72">
        <f t="shared" si="0"/>
        <v>39766</v>
      </c>
      <c r="C19" s="73"/>
      <c r="D19" s="78"/>
      <c r="E19" s="27"/>
      <c r="F19" s="37"/>
      <c r="G19" s="36"/>
      <c r="H19" s="88"/>
      <c r="I19" s="37"/>
      <c r="J19" s="37"/>
      <c r="L19" s="37"/>
      <c r="N19" s="37"/>
      <c r="O19" s="36"/>
      <c r="P19" s="36"/>
      <c r="Q19" s="36"/>
      <c r="R19" s="37"/>
      <c r="S19" s="39"/>
      <c r="T19" s="75"/>
      <c r="U19" s="75"/>
    </row>
    <row r="20" spans="1:21" ht="12.75">
      <c r="A20" s="21">
        <v>15</v>
      </c>
      <c r="B20" s="72">
        <f t="shared" si="0"/>
        <v>39773</v>
      </c>
      <c r="C20" s="37"/>
      <c r="E20" s="27"/>
      <c r="F20" s="37"/>
      <c r="G20" s="78"/>
      <c r="H20" s="88"/>
      <c r="I20" s="37"/>
      <c r="J20" s="37"/>
      <c r="K20" s="37"/>
      <c r="L20" s="37"/>
      <c r="M20" s="37"/>
      <c r="N20" s="37"/>
      <c r="O20" s="36"/>
      <c r="P20" s="36"/>
      <c r="Q20" s="36"/>
      <c r="R20" s="37"/>
      <c r="S20" s="75"/>
      <c r="T20" s="75"/>
      <c r="U20" s="39"/>
    </row>
    <row r="21" spans="1:21" ht="12.75">
      <c r="A21" s="21">
        <v>16</v>
      </c>
      <c r="B21" s="72">
        <f t="shared" si="0"/>
        <v>39780</v>
      </c>
      <c r="C21" s="37"/>
      <c r="D21" s="36"/>
      <c r="E21" s="27"/>
      <c r="G21" s="36"/>
      <c r="H21" s="88"/>
      <c r="I21" s="37"/>
      <c r="J21" s="37"/>
      <c r="K21" s="37"/>
      <c r="L21" s="37"/>
      <c r="M21" s="37"/>
      <c r="N21" s="37"/>
      <c r="O21" s="36"/>
      <c r="P21" s="36"/>
      <c r="Q21" s="36"/>
      <c r="R21" s="37"/>
      <c r="S21" s="81"/>
      <c r="T21" s="81"/>
      <c r="U21" s="81"/>
    </row>
    <row r="22" spans="1:21" ht="12.75">
      <c r="A22" s="21">
        <v>17</v>
      </c>
      <c r="B22" s="72">
        <f t="shared" si="0"/>
        <v>39787</v>
      </c>
      <c r="C22" s="37"/>
      <c r="D22" s="36"/>
      <c r="E22" s="27"/>
      <c r="F22" s="37"/>
      <c r="G22" s="36"/>
      <c r="H22" s="36"/>
      <c r="I22" s="37"/>
      <c r="J22" s="37"/>
      <c r="K22" s="77"/>
      <c r="L22" s="37"/>
      <c r="M22" s="37"/>
      <c r="N22" s="37"/>
      <c r="O22" s="36"/>
      <c r="P22" s="36"/>
      <c r="Q22" s="36"/>
      <c r="R22" s="37"/>
      <c r="S22" s="85"/>
      <c r="T22" s="85"/>
      <c r="U22" s="85"/>
    </row>
    <row r="23" spans="1:21" ht="12.75">
      <c r="A23" s="21">
        <v>18</v>
      </c>
      <c r="B23" s="72">
        <f t="shared" si="0"/>
        <v>39794</v>
      </c>
      <c r="C23" s="77"/>
      <c r="D23" s="36"/>
      <c r="E23" s="27"/>
      <c r="F23" s="37"/>
      <c r="G23" s="36"/>
      <c r="H23" s="36"/>
      <c r="I23" s="37"/>
      <c r="J23" s="37"/>
      <c r="K23" s="37"/>
      <c r="L23" s="37"/>
      <c r="M23" s="37"/>
      <c r="N23" s="37"/>
      <c r="O23" s="36"/>
      <c r="P23" s="36"/>
      <c r="Q23" s="36"/>
      <c r="R23" s="37"/>
      <c r="S23" s="39"/>
      <c r="T23" s="39"/>
      <c r="U23" s="39"/>
    </row>
    <row r="24" spans="1:21" ht="12.75">
      <c r="A24" s="21">
        <v>19</v>
      </c>
      <c r="B24" s="72">
        <f t="shared" si="0"/>
        <v>39801</v>
      </c>
      <c r="C24" s="37"/>
      <c r="D24" s="36"/>
      <c r="E24" s="27"/>
      <c r="F24" s="37"/>
      <c r="G24" s="36"/>
      <c r="H24" s="36"/>
      <c r="I24" s="37"/>
      <c r="J24" s="37"/>
      <c r="K24" s="37"/>
      <c r="L24" s="37"/>
      <c r="M24" s="37"/>
      <c r="N24" s="37"/>
      <c r="O24" s="36"/>
      <c r="P24" s="36"/>
      <c r="Q24" s="36"/>
      <c r="R24" s="37"/>
      <c r="S24" s="39"/>
      <c r="T24" s="39"/>
      <c r="U24" s="39"/>
    </row>
    <row r="25" spans="3:21" ht="12.75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70"/>
      <c r="T25" s="70"/>
      <c r="U25" s="70"/>
    </row>
  </sheetData>
  <sheetProtection/>
  <mergeCells count="6">
    <mergeCell ref="C3:E3"/>
    <mergeCell ref="O3:R3"/>
    <mergeCell ref="S3:U3"/>
    <mergeCell ref="F3:G3"/>
    <mergeCell ref="I3:K3"/>
    <mergeCell ref="L3:N3"/>
  </mergeCells>
  <printOptions/>
  <pageMargins left="0.28" right="0.34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72"/>
  <sheetViews>
    <sheetView zoomScale="50" zoomScaleNormal="50" workbookViewId="0" topLeftCell="A1">
      <selection activeCell="E51" sqref="E51"/>
    </sheetView>
  </sheetViews>
  <sheetFormatPr defaultColWidth="11.421875" defaultRowHeight="12.75"/>
  <cols>
    <col min="1" max="1" width="5.00390625" style="0" customWidth="1"/>
    <col min="2" max="3" width="15.57421875" style="0" customWidth="1"/>
    <col min="4" max="5" width="14.140625" style="0" customWidth="1"/>
    <col min="13" max="13" width="11.8515625" style="0" customWidth="1"/>
    <col min="14" max="14" width="8.140625" style="0" customWidth="1"/>
    <col min="45" max="45" width="12.00390625" style="0" customWidth="1"/>
    <col min="50" max="50" width="10.57421875" style="0" customWidth="1"/>
    <col min="52" max="52" width="18.140625" style="0" bestFit="1" customWidth="1"/>
  </cols>
  <sheetData>
    <row r="1" s="1" customFormat="1" ht="26.25">
      <c r="A1" s="1" t="s">
        <v>90</v>
      </c>
    </row>
    <row r="2" ht="13.5" thickBot="1"/>
    <row r="3" spans="1:53" ht="12.75">
      <c r="A3" s="17"/>
      <c r="B3" s="18"/>
      <c r="C3" s="18"/>
      <c r="D3" s="136" t="s">
        <v>70</v>
      </c>
      <c r="E3" s="137"/>
      <c r="F3" s="137"/>
      <c r="G3" s="137"/>
      <c r="H3" s="137"/>
      <c r="I3" s="137"/>
      <c r="J3" s="145"/>
      <c r="K3" s="148" t="s">
        <v>71</v>
      </c>
      <c r="L3" s="149"/>
      <c r="M3" s="149"/>
      <c r="N3" s="149"/>
      <c r="O3" s="149"/>
      <c r="P3" s="149"/>
      <c r="Q3" s="149"/>
      <c r="R3" s="149"/>
      <c r="S3" s="150"/>
      <c r="T3" s="141" t="s">
        <v>72</v>
      </c>
      <c r="U3" s="141"/>
      <c r="V3" s="141"/>
      <c r="W3" s="141"/>
      <c r="X3" s="141"/>
      <c r="Y3" s="141"/>
      <c r="Z3" s="146"/>
      <c r="AA3" s="142" t="s">
        <v>73</v>
      </c>
      <c r="AB3" s="142"/>
      <c r="AC3" s="142"/>
      <c r="AD3" s="142"/>
      <c r="AE3" s="142"/>
      <c r="AF3" s="142"/>
      <c r="AG3" s="147"/>
      <c r="AH3" s="138" t="s">
        <v>74</v>
      </c>
      <c r="AI3" s="138"/>
      <c r="AJ3" s="138"/>
      <c r="AK3" s="138"/>
      <c r="AL3" s="138"/>
      <c r="AM3" s="138"/>
      <c r="AN3" s="138"/>
      <c r="AO3" s="138"/>
      <c r="AP3" s="147"/>
      <c r="AQ3" s="139" t="s">
        <v>75</v>
      </c>
      <c r="AR3" s="139"/>
      <c r="AS3" s="139"/>
      <c r="AT3" s="151"/>
      <c r="AU3" s="143" t="s">
        <v>114</v>
      </c>
      <c r="AV3" s="144"/>
      <c r="AW3" s="143" t="s">
        <v>116</v>
      </c>
      <c r="AX3" s="137"/>
      <c r="AY3" s="137"/>
      <c r="AZ3" s="137"/>
      <c r="BA3" s="145"/>
    </row>
    <row r="4" spans="1:53" s="2" customFormat="1" ht="12.75">
      <c r="A4" s="19"/>
      <c r="B4" s="8"/>
      <c r="C4" s="8"/>
      <c r="D4" s="156" t="s">
        <v>92</v>
      </c>
      <c r="E4" s="156"/>
      <c r="F4" s="156" t="s">
        <v>53</v>
      </c>
      <c r="G4" s="156"/>
      <c r="H4" s="156" t="s">
        <v>54</v>
      </c>
      <c r="I4" s="156"/>
      <c r="J4" s="4"/>
      <c r="K4" s="153" t="s">
        <v>55</v>
      </c>
      <c r="L4" s="153"/>
      <c r="M4" s="153" t="s">
        <v>56</v>
      </c>
      <c r="N4" s="153"/>
      <c r="O4" s="153" t="s">
        <v>93</v>
      </c>
      <c r="P4" s="153"/>
      <c r="Q4" s="153" t="s">
        <v>131</v>
      </c>
      <c r="R4" s="153"/>
      <c r="S4" s="5"/>
      <c r="T4" s="155" t="s">
        <v>57</v>
      </c>
      <c r="U4" s="155"/>
      <c r="V4" s="155" t="s">
        <v>58</v>
      </c>
      <c r="W4" s="155"/>
      <c r="X4" s="155" t="s">
        <v>143</v>
      </c>
      <c r="Y4" s="155"/>
      <c r="Z4" s="9"/>
      <c r="AA4" s="154" t="s">
        <v>60</v>
      </c>
      <c r="AB4" s="154"/>
      <c r="AC4" s="154" t="s">
        <v>61</v>
      </c>
      <c r="AD4" s="154"/>
      <c r="AE4" s="154" t="s">
        <v>62</v>
      </c>
      <c r="AF4" s="154"/>
      <c r="AG4" s="6"/>
      <c r="AH4" s="152" t="s">
        <v>63</v>
      </c>
      <c r="AI4" s="152"/>
      <c r="AJ4" s="152" t="s">
        <v>64</v>
      </c>
      <c r="AK4" s="152"/>
      <c r="AL4" s="152" t="s">
        <v>65</v>
      </c>
      <c r="AM4" s="152"/>
      <c r="AN4" s="152" t="s">
        <v>119</v>
      </c>
      <c r="AO4" s="152"/>
      <c r="AP4" s="7"/>
      <c r="AQ4" s="10" t="s">
        <v>67</v>
      </c>
      <c r="AR4" s="10" t="s">
        <v>68</v>
      </c>
      <c r="AS4" s="10" t="s">
        <v>69</v>
      </c>
      <c r="AT4" s="25"/>
      <c r="AU4" s="19" t="s">
        <v>115</v>
      </c>
      <c r="AV4" s="31"/>
      <c r="AW4" s="8" t="s">
        <v>79</v>
      </c>
      <c r="AX4" s="8" t="s">
        <v>83</v>
      </c>
      <c r="AY4" s="8" t="s">
        <v>83</v>
      </c>
      <c r="AZ4" s="8" t="s">
        <v>81</v>
      </c>
      <c r="BA4" s="8"/>
    </row>
    <row r="5" spans="1:53" ht="13.5" thickBot="1">
      <c r="A5" s="21"/>
      <c r="B5" s="3"/>
      <c r="C5" s="3"/>
      <c r="D5" s="11" t="s">
        <v>51</v>
      </c>
      <c r="E5" s="11" t="s">
        <v>52</v>
      </c>
      <c r="F5" s="11" t="s">
        <v>51</v>
      </c>
      <c r="G5" s="11" t="s">
        <v>52</v>
      </c>
      <c r="H5" s="11" t="s">
        <v>51</v>
      </c>
      <c r="I5" s="11" t="s">
        <v>52</v>
      </c>
      <c r="J5" s="11" t="s">
        <v>76</v>
      </c>
      <c r="K5" s="12" t="s">
        <v>51</v>
      </c>
      <c r="L5" s="12" t="s">
        <v>52</v>
      </c>
      <c r="M5" s="12" t="s">
        <v>51</v>
      </c>
      <c r="N5" s="12" t="s">
        <v>52</v>
      </c>
      <c r="O5" s="12" t="s">
        <v>51</v>
      </c>
      <c r="P5" s="12" t="s">
        <v>52</v>
      </c>
      <c r="Q5" s="12" t="s">
        <v>51</v>
      </c>
      <c r="R5" s="12" t="s">
        <v>52</v>
      </c>
      <c r="S5" s="12" t="s">
        <v>76</v>
      </c>
      <c r="T5" s="13" t="s">
        <v>51</v>
      </c>
      <c r="U5" s="13" t="s">
        <v>52</v>
      </c>
      <c r="V5" s="13" t="s">
        <v>51</v>
      </c>
      <c r="W5" s="13" t="s">
        <v>52</v>
      </c>
      <c r="X5" s="13" t="s">
        <v>51</v>
      </c>
      <c r="Y5" s="13" t="s">
        <v>52</v>
      </c>
      <c r="Z5" s="13" t="s">
        <v>76</v>
      </c>
      <c r="AA5" s="14" t="s">
        <v>51</v>
      </c>
      <c r="AB5" s="14" t="s">
        <v>52</v>
      </c>
      <c r="AC5" s="14" t="s">
        <v>51</v>
      </c>
      <c r="AD5" s="14" t="s">
        <v>52</v>
      </c>
      <c r="AE5" s="14" t="s">
        <v>51</v>
      </c>
      <c r="AF5" s="14" t="s">
        <v>52</v>
      </c>
      <c r="AG5" s="14" t="s">
        <v>76</v>
      </c>
      <c r="AH5" s="15" t="s">
        <v>51</v>
      </c>
      <c r="AI5" s="15" t="s">
        <v>52</v>
      </c>
      <c r="AJ5" s="15" t="s">
        <v>51</v>
      </c>
      <c r="AK5" s="15" t="s">
        <v>52</v>
      </c>
      <c r="AL5" s="15" t="s">
        <v>51</v>
      </c>
      <c r="AM5" s="15" t="s">
        <v>52</v>
      </c>
      <c r="AN5" s="15" t="s">
        <v>51</v>
      </c>
      <c r="AO5" s="15" t="s">
        <v>52</v>
      </c>
      <c r="AP5" s="15" t="s">
        <v>76</v>
      </c>
      <c r="AQ5" s="16" t="s">
        <v>52</v>
      </c>
      <c r="AR5" s="16" t="s">
        <v>52</v>
      </c>
      <c r="AS5" s="16" t="s">
        <v>52</v>
      </c>
      <c r="AT5" s="26" t="s">
        <v>76</v>
      </c>
      <c r="AU5" s="103" t="s">
        <v>77</v>
      </c>
      <c r="AV5" s="106" t="s">
        <v>91</v>
      </c>
      <c r="AW5" s="104" t="s">
        <v>77</v>
      </c>
      <c r="AX5" s="24" t="s">
        <v>84</v>
      </c>
      <c r="AY5" s="24" t="s">
        <v>85</v>
      </c>
      <c r="AZ5" s="104" t="s">
        <v>82</v>
      </c>
      <c r="BA5" s="105" t="s">
        <v>91</v>
      </c>
    </row>
    <row r="6" spans="1:53" ht="12.75">
      <c r="A6" s="21">
        <v>1</v>
      </c>
      <c r="B6" s="3" t="s">
        <v>0</v>
      </c>
      <c r="C6" s="3" t="s">
        <v>1</v>
      </c>
      <c r="D6" s="37">
        <f>SUM($D$48)</f>
        <v>-5</v>
      </c>
      <c r="E6" s="27">
        <f>SUM(D6+5)/1.4</f>
        <v>0</v>
      </c>
      <c r="F6" s="36">
        <v>0</v>
      </c>
      <c r="G6" s="27">
        <f aca="true" t="shared" si="0" ref="G6:G46">SUM(F6+46)/11</f>
        <v>4.181818181818182</v>
      </c>
      <c r="H6" s="37">
        <v>5.46</v>
      </c>
      <c r="I6" s="27">
        <f aca="true" t="shared" si="1" ref="I6:I46">SUM((H6)/0.9)</f>
        <v>6.066666666666666</v>
      </c>
      <c r="J6" s="38">
        <f>LARGE((E6,G6,I6),1)</f>
        <v>6.066666666666666</v>
      </c>
      <c r="K6" s="37">
        <f>SUM($K$48)</f>
        <v>51.3</v>
      </c>
      <c r="L6" s="27">
        <f aca="true" t="shared" si="2" ref="L6:L46">SUM(K6-51.3)/-2.5</f>
        <v>0</v>
      </c>
      <c r="M6" s="36">
        <f aca="true" t="shared" si="3" ref="M6:M17">SUM($M$48)</f>
        <v>-1</v>
      </c>
      <c r="N6" s="27">
        <f aca="true" t="shared" si="4" ref="N6:N46">SUM(M6+1)/6</f>
        <v>0</v>
      </c>
      <c r="O6" s="37">
        <v>0</v>
      </c>
      <c r="P6" s="27">
        <v>0</v>
      </c>
      <c r="Q6" s="37">
        <f>SUM($Q$48)</f>
        <v>9.6</v>
      </c>
      <c r="R6" s="27">
        <f aca="true" t="shared" si="5" ref="R6:R46">SUM(Q6-9.6)/-0.75</f>
        <v>0</v>
      </c>
      <c r="S6" s="38">
        <f>LARGE((L6,N6,P6,R6),1)</f>
        <v>0</v>
      </c>
      <c r="T6" s="37">
        <v>10.35</v>
      </c>
      <c r="U6" s="27">
        <f aca="true" t="shared" si="6" ref="U6:U11">SUM(15.3-T6)/0.6</f>
        <v>8.250000000000002</v>
      </c>
      <c r="V6" s="37">
        <f>SUM(V48)</f>
        <v>29</v>
      </c>
      <c r="W6" s="27">
        <f aca="true" t="shared" si="7" ref="W6:W46">SUM(V6-29)/-1.5</f>
        <v>0</v>
      </c>
      <c r="X6" s="37">
        <f>SUM($X$48)</f>
        <v>131</v>
      </c>
      <c r="Y6" s="27">
        <f aca="true" t="shared" si="8" ref="Y6:Y46">SUM(131-X6)/7</f>
        <v>0</v>
      </c>
      <c r="Z6" s="38">
        <f>LARGE((U6,W6,Y6),1)</f>
        <v>8.250000000000002</v>
      </c>
      <c r="AA6" s="90">
        <v>5.26</v>
      </c>
      <c r="AB6" s="89">
        <f aca="true" t="shared" si="9" ref="AB6:AB46">SUM(AA6-2.8)/0.3</f>
        <v>8.200000000000001</v>
      </c>
      <c r="AC6" s="37">
        <v>1.4</v>
      </c>
      <c r="AD6" s="27">
        <f aca="true" t="shared" si="10" ref="AD6:AD46">SUM(AC6-1)*15</f>
        <v>5.999999999999998</v>
      </c>
      <c r="AE6" s="37">
        <v>9.98</v>
      </c>
      <c r="AF6" s="27">
        <f aca="true" t="shared" si="11" ref="AF6:AF46">SUM(AE6-6)/0.6</f>
        <v>6.633333333333335</v>
      </c>
      <c r="AG6" s="38">
        <f>LARGE((AB6,AD6,AF6),1)</f>
        <v>8.200000000000001</v>
      </c>
      <c r="AH6" s="36">
        <f>SUM($AH$48)</f>
        <v>0</v>
      </c>
      <c r="AI6" s="27">
        <f aca="true" t="shared" si="12" ref="AI6:AI46">SUM(AH6)/1.35</f>
        <v>0</v>
      </c>
      <c r="AJ6" s="36">
        <v>47.6</v>
      </c>
      <c r="AK6" s="27">
        <f aca="true" t="shared" si="13" ref="AK6:AK46">SUM(AJ6-3)/6</f>
        <v>7.433333333333334</v>
      </c>
      <c r="AL6" s="36">
        <v>24.9</v>
      </c>
      <c r="AM6" s="27">
        <f aca="true" t="shared" si="14" ref="AM6:AM46">SUM(AL6+8)/5</f>
        <v>6.58</v>
      </c>
      <c r="AN6" s="37">
        <f>SUM($AN$48)</f>
        <v>0</v>
      </c>
      <c r="AO6" s="27">
        <f aca="true" t="shared" si="15" ref="AO6:AO46">SUM(AN6)/3</f>
        <v>0</v>
      </c>
      <c r="AP6" s="38">
        <f>LARGE((AI6,AK6,AM6,AO6),1)</f>
        <v>7.433333333333334</v>
      </c>
      <c r="AQ6" s="39">
        <f>SUM(Geräte!AK6)</f>
        <v>0</v>
      </c>
      <c r="AR6" s="39">
        <f>SUM(Geräte!AL6)</f>
        <v>0</v>
      </c>
      <c r="AS6" s="39">
        <f>SUM(Geräte!AM6)</f>
        <v>0</v>
      </c>
      <c r="AT6" s="38">
        <f aca="true" t="shared" si="16" ref="AT6:AT46">LARGE(AQ6:AS6,1)</f>
        <v>0</v>
      </c>
      <c r="AU6" s="101">
        <f>SUM(G6+I6+L6+N6+U6+W6+Y6+AB6+AD6+AF6+AI6+AK6+AM6+AO6+AQ6+AR6+AS6+E6+P6+R6)</f>
        <v>53.345151515151514</v>
      </c>
      <c r="AV6" s="102">
        <f aca="true" t="shared" si="17" ref="AV6:AV46">RANK(AU6,$AU$6:$AU$46,0)</f>
        <v>17</v>
      </c>
      <c r="AW6" s="101">
        <f aca="true" t="shared" si="18" ref="AW6:AW46">SUM(J6+S6+Z6+AG6+AP6+AT6)</f>
        <v>29.950000000000003</v>
      </c>
      <c r="AX6" s="101">
        <f>SMALL((S6,J6,Z6,AG6,AP6,AT6),1)</f>
        <v>0</v>
      </c>
      <c r="AY6" s="101">
        <f>SMALL((S6,J6,Z6,AG6,AP6,AT6),2)</f>
        <v>0</v>
      </c>
      <c r="AZ6" s="101">
        <f aca="true" t="shared" si="19" ref="AZ6:AZ46">SUM(AW6-AY6-AX6)</f>
        <v>29.950000000000003</v>
      </c>
      <c r="BA6" s="102">
        <f aca="true" t="shared" si="20" ref="BA6:BA46">RANK(AZ6,$AZ$6:$AZ$46,0)</f>
        <v>12</v>
      </c>
    </row>
    <row r="7" spans="1:53" ht="12.75">
      <c r="A7" s="21">
        <v>2</v>
      </c>
      <c r="B7" s="3" t="s">
        <v>0</v>
      </c>
      <c r="C7" s="3" t="s">
        <v>2</v>
      </c>
      <c r="D7" s="37">
        <f aca="true" t="shared" si="21" ref="D7:D46">SUM($D$48)</f>
        <v>-5</v>
      </c>
      <c r="E7" s="27">
        <f aca="true" t="shared" si="22" ref="E7:E46">SUM(D7+5)/1.4</f>
        <v>0</v>
      </c>
      <c r="F7" s="36">
        <f>SUM($F$48)</f>
        <v>-46</v>
      </c>
      <c r="G7" s="27">
        <f t="shared" si="0"/>
        <v>0</v>
      </c>
      <c r="H7" s="37">
        <f>SUM($H$48)</f>
        <v>0</v>
      </c>
      <c r="I7" s="27">
        <f t="shared" si="1"/>
        <v>0</v>
      </c>
      <c r="J7" s="38">
        <f>LARGE((E7,G7,I7),1)</f>
        <v>0</v>
      </c>
      <c r="K7" s="37">
        <f>SUM($K$48)</f>
        <v>51.3</v>
      </c>
      <c r="L7" s="27">
        <f t="shared" si="2"/>
        <v>0</v>
      </c>
      <c r="M7" s="36">
        <f t="shared" si="3"/>
        <v>-1</v>
      </c>
      <c r="N7" s="27">
        <f t="shared" si="4"/>
        <v>0</v>
      </c>
      <c r="O7" s="37">
        <v>0</v>
      </c>
      <c r="P7" s="27">
        <v>0</v>
      </c>
      <c r="Q7" s="37">
        <f>SUM($Q$48)</f>
        <v>9.6</v>
      </c>
      <c r="R7" s="27">
        <f t="shared" si="5"/>
        <v>0</v>
      </c>
      <c r="S7" s="38">
        <f>LARGE((L7,N7,P7,R7),1)</f>
        <v>0</v>
      </c>
      <c r="T7" s="37">
        <f>SUM($T$48)</f>
        <v>15.3</v>
      </c>
      <c r="U7" s="27">
        <f t="shared" si="6"/>
        <v>0</v>
      </c>
      <c r="V7" s="37">
        <f>SUM(V48)</f>
        <v>29</v>
      </c>
      <c r="W7" s="27">
        <f t="shared" si="7"/>
        <v>0</v>
      </c>
      <c r="X7" s="37">
        <f>SUM($X$48)</f>
        <v>131</v>
      </c>
      <c r="Y7" s="27">
        <f t="shared" si="8"/>
        <v>0</v>
      </c>
      <c r="Z7" s="38">
        <f>LARGE((U7,W7,Y7),1)</f>
        <v>0</v>
      </c>
      <c r="AA7" s="37">
        <f>SUM($AA$48)</f>
        <v>2.8</v>
      </c>
      <c r="AB7" s="27">
        <f t="shared" si="9"/>
        <v>0</v>
      </c>
      <c r="AC7" s="37">
        <f>SUM($AC$48)</f>
        <v>1</v>
      </c>
      <c r="AD7" s="27">
        <f t="shared" si="10"/>
        <v>0</v>
      </c>
      <c r="AE7" s="37">
        <f>SUM($AE$48)</f>
        <v>6</v>
      </c>
      <c r="AF7" s="27">
        <f t="shared" si="11"/>
        <v>0</v>
      </c>
      <c r="AG7" s="38">
        <f>LARGE((AB7,AD7,AF7),1)</f>
        <v>0</v>
      </c>
      <c r="AH7" s="36">
        <f>SUM($AH$48)</f>
        <v>0</v>
      </c>
      <c r="AI7" s="27">
        <f t="shared" si="12"/>
        <v>0</v>
      </c>
      <c r="AJ7" s="36">
        <v>3</v>
      </c>
      <c r="AK7" s="27">
        <f t="shared" si="13"/>
        <v>0</v>
      </c>
      <c r="AL7" s="36" t="s">
        <v>95</v>
      </c>
      <c r="AM7" s="27">
        <f t="shared" si="14"/>
        <v>0</v>
      </c>
      <c r="AN7" s="37">
        <f>SUM($AN$48)</f>
        <v>0</v>
      </c>
      <c r="AO7" s="27">
        <f t="shared" si="15"/>
        <v>0</v>
      </c>
      <c r="AP7" s="38">
        <f>LARGE((AI7,AK7,AM7,AO7),1)</f>
        <v>0</v>
      </c>
      <c r="AQ7" s="39">
        <f>SUM(Geräte!AK7)</f>
        <v>0</v>
      </c>
      <c r="AR7" s="39">
        <f>SUM(Geräte!AL7)</f>
        <v>0</v>
      </c>
      <c r="AS7" s="39">
        <f>SUM(Geräte!AM7)</f>
        <v>0</v>
      </c>
      <c r="AT7" s="38">
        <f t="shared" si="16"/>
        <v>0</v>
      </c>
      <c r="AU7" s="27">
        <f aca="true" t="shared" si="23" ref="AU7:AU46">SUM(G7+I7+L7+N7+U7+W7+Y7+AB7+AD7+AF7+AI7+AK7+AM7+AO7+AQ7+AR7+AS7+E7+P7)</f>
        <v>0</v>
      </c>
      <c r="AV7" s="100">
        <f t="shared" si="17"/>
        <v>30</v>
      </c>
      <c r="AW7" s="27">
        <f t="shared" si="18"/>
        <v>0</v>
      </c>
      <c r="AX7" s="27">
        <f>SMALL((S7,J7,Z7,AG7,AP7,AT7),1)</f>
        <v>0</v>
      </c>
      <c r="AY7" s="27">
        <f>SMALL((S7,J7,Z7,AG7,AP7,AT7),2)</f>
        <v>0</v>
      </c>
      <c r="AZ7" s="27">
        <f t="shared" si="19"/>
        <v>0</v>
      </c>
      <c r="BA7" s="100">
        <f t="shared" si="20"/>
        <v>30</v>
      </c>
    </row>
    <row r="8" spans="1:53" ht="12.75">
      <c r="A8" s="21">
        <v>3</v>
      </c>
      <c r="B8" s="3" t="s">
        <v>0</v>
      </c>
      <c r="C8" s="3" t="s">
        <v>3</v>
      </c>
      <c r="D8" s="37">
        <v>2.35</v>
      </c>
      <c r="E8" s="27">
        <f t="shared" si="22"/>
        <v>5.25</v>
      </c>
      <c r="F8" s="36">
        <v>0</v>
      </c>
      <c r="G8" s="27">
        <f t="shared" si="0"/>
        <v>4.181818181818182</v>
      </c>
      <c r="H8" s="37">
        <v>4.75</v>
      </c>
      <c r="I8" s="27">
        <f t="shared" si="1"/>
        <v>5.277777777777778</v>
      </c>
      <c r="J8" s="38">
        <f>LARGE((E8,G8,I8),1)</f>
        <v>5.277777777777778</v>
      </c>
      <c r="K8" s="37">
        <v>37.37</v>
      </c>
      <c r="L8" s="27">
        <f t="shared" si="2"/>
        <v>5.572</v>
      </c>
      <c r="M8" s="36">
        <f t="shared" si="3"/>
        <v>-1</v>
      </c>
      <c r="N8" s="27">
        <f t="shared" si="4"/>
        <v>0</v>
      </c>
      <c r="O8" s="37">
        <v>0</v>
      </c>
      <c r="P8" s="27">
        <v>0</v>
      </c>
      <c r="Q8" s="37">
        <v>7.48</v>
      </c>
      <c r="R8" s="27">
        <f t="shared" si="5"/>
        <v>2.8266666666666658</v>
      </c>
      <c r="S8" s="38">
        <f>LARGE((L8,N8,P8,R8),1)</f>
        <v>5.572</v>
      </c>
      <c r="T8" s="37">
        <v>11.71</v>
      </c>
      <c r="U8" s="27">
        <f t="shared" si="6"/>
        <v>5.983333333333333</v>
      </c>
      <c r="V8" s="37">
        <v>21.12</v>
      </c>
      <c r="W8" s="27">
        <f t="shared" si="7"/>
        <v>5.253333333333333</v>
      </c>
      <c r="X8" s="37">
        <f>SUM($X$48)</f>
        <v>131</v>
      </c>
      <c r="Y8" s="27">
        <f t="shared" si="8"/>
        <v>0</v>
      </c>
      <c r="Z8" s="38">
        <f>LARGE((U8,W8,Y8),1)</f>
        <v>5.983333333333333</v>
      </c>
      <c r="AA8" s="37">
        <v>4.6</v>
      </c>
      <c r="AB8" s="27">
        <f t="shared" si="9"/>
        <v>6</v>
      </c>
      <c r="AC8" s="37">
        <v>1.35</v>
      </c>
      <c r="AD8" s="27">
        <f t="shared" si="10"/>
        <v>5.250000000000002</v>
      </c>
      <c r="AE8" s="37">
        <v>9.2</v>
      </c>
      <c r="AF8" s="27">
        <f t="shared" si="11"/>
        <v>5.333333333333332</v>
      </c>
      <c r="AG8" s="38">
        <f>LARGE((AB8,AD8,AF8),1)</f>
        <v>6</v>
      </c>
      <c r="AH8" s="36">
        <v>8.09</v>
      </c>
      <c r="AI8" s="27">
        <f t="shared" si="12"/>
        <v>5.992592592592592</v>
      </c>
      <c r="AJ8" s="36">
        <v>41.57</v>
      </c>
      <c r="AK8" s="27">
        <f t="shared" si="13"/>
        <v>6.428333333333334</v>
      </c>
      <c r="AL8" s="36">
        <v>13.1</v>
      </c>
      <c r="AM8" s="27">
        <f t="shared" si="14"/>
        <v>4.220000000000001</v>
      </c>
      <c r="AN8" s="37">
        <v>14.88</v>
      </c>
      <c r="AO8" s="27">
        <f t="shared" si="15"/>
        <v>4.96</v>
      </c>
      <c r="AP8" s="38">
        <f>LARGE((AI8,AK8,AM8,AO8),1)</f>
        <v>6.428333333333334</v>
      </c>
      <c r="AQ8" s="39">
        <f>SUM(Geräte!AK8)</f>
        <v>0</v>
      </c>
      <c r="AR8" s="39">
        <f>SUM(Geräte!AL8)</f>
        <v>0</v>
      </c>
      <c r="AS8" s="39">
        <f>SUM(Geräte!AM8)</f>
        <v>0</v>
      </c>
      <c r="AT8" s="38">
        <f t="shared" si="16"/>
        <v>0</v>
      </c>
      <c r="AU8" s="27">
        <f t="shared" si="23"/>
        <v>69.70252188552188</v>
      </c>
      <c r="AV8" s="100">
        <f t="shared" si="17"/>
        <v>14</v>
      </c>
      <c r="AW8" s="27">
        <f t="shared" si="18"/>
        <v>29.261444444444447</v>
      </c>
      <c r="AX8" s="27">
        <f>SMALL((S8,J8,Z8,AG8,AP8,AT8),1)</f>
        <v>0</v>
      </c>
      <c r="AY8" s="27">
        <f>SMALL((S8,J8,Z8,AG8,AP8,AT8),2)</f>
        <v>5.277777777777778</v>
      </c>
      <c r="AZ8" s="27">
        <f t="shared" si="19"/>
        <v>23.983666666666668</v>
      </c>
      <c r="BA8" s="100">
        <f t="shared" si="20"/>
        <v>22</v>
      </c>
    </row>
    <row r="9" spans="1:53" ht="12.75">
      <c r="A9" s="21">
        <v>4</v>
      </c>
      <c r="B9" s="3" t="s">
        <v>4</v>
      </c>
      <c r="C9" s="3" t="s">
        <v>5</v>
      </c>
      <c r="D9" s="37">
        <v>5.07</v>
      </c>
      <c r="E9" s="27">
        <f t="shared" si="22"/>
        <v>7.192857142857144</v>
      </c>
      <c r="F9" s="36">
        <v>15</v>
      </c>
      <c r="G9" s="27">
        <f t="shared" si="0"/>
        <v>5.545454545454546</v>
      </c>
      <c r="H9" s="37">
        <v>5.56</v>
      </c>
      <c r="I9" s="27">
        <f t="shared" si="1"/>
        <v>6.177777777777777</v>
      </c>
      <c r="J9" s="38">
        <f>LARGE((E9,G9,I9),1)</f>
        <v>7.192857142857144</v>
      </c>
      <c r="K9" s="37">
        <f>SUM($K$48)</f>
        <v>51.3</v>
      </c>
      <c r="L9" s="27">
        <f t="shared" si="2"/>
        <v>0</v>
      </c>
      <c r="M9" s="36">
        <f t="shared" si="3"/>
        <v>-1</v>
      </c>
      <c r="N9" s="27">
        <f t="shared" si="4"/>
        <v>0</v>
      </c>
      <c r="O9" s="37">
        <v>0</v>
      </c>
      <c r="P9" s="27">
        <v>0</v>
      </c>
      <c r="Q9" s="37">
        <v>5.87</v>
      </c>
      <c r="R9" s="27">
        <f t="shared" si="5"/>
        <v>4.973333333333333</v>
      </c>
      <c r="S9" s="38">
        <f>LARGE((L9,N9,P9,R9),1)</f>
        <v>4.973333333333333</v>
      </c>
      <c r="T9" s="37">
        <v>11.9</v>
      </c>
      <c r="U9" s="27">
        <f t="shared" si="6"/>
        <v>5.666666666666668</v>
      </c>
      <c r="V9" s="37">
        <v>18.88</v>
      </c>
      <c r="W9" s="27">
        <f t="shared" si="7"/>
        <v>6.746666666666667</v>
      </c>
      <c r="X9" s="37">
        <f>SUM($X$48)</f>
        <v>131</v>
      </c>
      <c r="Y9" s="27">
        <f t="shared" si="8"/>
        <v>0</v>
      </c>
      <c r="Z9" s="38">
        <f>LARGE((U9,W9,Y9),1)</f>
        <v>6.746666666666667</v>
      </c>
      <c r="AA9" s="37">
        <f aca="true" t="shared" si="24" ref="AA9:AA14">SUM($AA$48)</f>
        <v>2.8</v>
      </c>
      <c r="AB9" s="27">
        <f t="shared" si="9"/>
        <v>0</v>
      </c>
      <c r="AC9" s="37">
        <f>SUM($AC$48)</f>
        <v>1</v>
      </c>
      <c r="AD9" s="27">
        <f t="shared" si="10"/>
        <v>0</v>
      </c>
      <c r="AE9" s="37">
        <f aca="true" t="shared" si="25" ref="AE9:AE14">SUM($AE$48)</f>
        <v>6</v>
      </c>
      <c r="AF9" s="27">
        <f t="shared" si="11"/>
        <v>0</v>
      </c>
      <c r="AG9" s="38">
        <f>LARGE((AB9,AD9,AF9),1)</f>
        <v>0</v>
      </c>
      <c r="AH9" s="36">
        <v>9.02</v>
      </c>
      <c r="AI9" s="27">
        <f t="shared" si="12"/>
        <v>6.681481481481481</v>
      </c>
      <c r="AJ9" s="36">
        <v>3</v>
      </c>
      <c r="AK9" s="27">
        <f t="shared" si="13"/>
        <v>0</v>
      </c>
      <c r="AL9" s="36" t="s">
        <v>95</v>
      </c>
      <c r="AM9" s="27">
        <f t="shared" si="14"/>
        <v>0</v>
      </c>
      <c r="AN9" s="37">
        <v>19.67</v>
      </c>
      <c r="AO9" s="27">
        <f t="shared" si="15"/>
        <v>6.5566666666666675</v>
      </c>
      <c r="AP9" s="38">
        <f>LARGE((AI9,AK9,AM9,AO9),1)</f>
        <v>6.681481481481481</v>
      </c>
      <c r="AQ9" s="39">
        <f>SUM(Geräte!AK9)</f>
        <v>0</v>
      </c>
      <c r="AR9" s="39">
        <f>SUM(Geräte!AL9)</f>
        <v>8.1</v>
      </c>
      <c r="AS9" s="39">
        <f>SUM(Geräte!AM9)</f>
        <v>7.6</v>
      </c>
      <c r="AT9" s="38">
        <f t="shared" si="16"/>
        <v>8.1</v>
      </c>
      <c r="AU9" s="27">
        <f t="shared" si="23"/>
        <v>60.26757094757095</v>
      </c>
      <c r="AV9" s="100">
        <f t="shared" si="17"/>
        <v>15</v>
      </c>
      <c r="AW9" s="27">
        <f t="shared" si="18"/>
        <v>33.69433862433862</v>
      </c>
      <c r="AX9" s="27">
        <f>SMALL((S9,J9,Z9,AG9,AP9,AT9),1)</f>
        <v>0</v>
      </c>
      <c r="AY9" s="27">
        <f>SMALL((S9,J9,Z9,AG9,AP9,AT9),2)</f>
        <v>4.973333333333333</v>
      </c>
      <c r="AZ9" s="27">
        <f t="shared" si="19"/>
        <v>28.721005291005287</v>
      </c>
      <c r="BA9" s="100">
        <f t="shared" si="20"/>
        <v>15</v>
      </c>
    </row>
    <row r="10" spans="1:53" ht="12.75">
      <c r="A10" s="21">
        <v>5</v>
      </c>
      <c r="B10" s="3" t="s">
        <v>4</v>
      </c>
      <c r="C10" s="3" t="s">
        <v>49</v>
      </c>
      <c r="D10" s="37">
        <v>3.49</v>
      </c>
      <c r="E10" s="27">
        <f t="shared" si="22"/>
        <v>6.064285714285715</v>
      </c>
      <c r="F10" s="36">
        <v>29</v>
      </c>
      <c r="G10" s="27">
        <f t="shared" si="0"/>
        <v>6.818181818181818</v>
      </c>
      <c r="H10" s="37">
        <f>SUM($H$48)</f>
        <v>0</v>
      </c>
      <c r="I10" s="27">
        <f t="shared" si="1"/>
        <v>0</v>
      </c>
      <c r="J10" s="38">
        <f>LARGE((E10,G10,I10),1)</f>
        <v>6.818181818181818</v>
      </c>
      <c r="K10" s="37">
        <f>SUM($K$48)</f>
        <v>51.3</v>
      </c>
      <c r="L10" s="27">
        <f t="shared" si="2"/>
        <v>0</v>
      </c>
      <c r="M10" s="36">
        <f t="shared" si="3"/>
        <v>-1</v>
      </c>
      <c r="N10" s="27">
        <f t="shared" si="4"/>
        <v>0</v>
      </c>
      <c r="O10" s="37">
        <v>0</v>
      </c>
      <c r="P10" s="27">
        <v>0</v>
      </c>
      <c r="Q10" s="37">
        <f>SUM($Q$48)</f>
        <v>9.6</v>
      </c>
      <c r="R10" s="27">
        <f t="shared" si="5"/>
        <v>0</v>
      </c>
      <c r="S10" s="38">
        <f>LARGE((L10,N10,P10,R10),1)</f>
        <v>0</v>
      </c>
      <c r="T10" s="37">
        <f>SUM($T$48)</f>
        <v>15.3</v>
      </c>
      <c r="U10" s="27">
        <f t="shared" si="6"/>
        <v>0</v>
      </c>
      <c r="V10" s="37">
        <f>SUM($V$48)</f>
        <v>29</v>
      </c>
      <c r="W10" s="27">
        <f t="shared" si="7"/>
        <v>0</v>
      </c>
      <c r="X10" s="37">
        <v>94.35</v>
      </c>
      <c r="Y10" s="27">
        <f t="shared" si="8"/>
        <v>5.235714285714287</v>
      </c>
      <c r="Z10" s="38">
        <f>LARGE((U10,W10,Y10),1)</f>
        <v>5.235714285714287</v>
      </c>
      <c r="AA10" s="37">
        <f t="shared" si="24"/>
        <v>2.8</v>
      </c>
      <c r="AB10" s="27">
        <f t="shared" si="9"/>
        <v>0</v>
      </c>
      <c r="AC10" s="37">
        <f>SUM($AC$48)</f>
        <v>1</v>
      </c>
      <c r="AD10" s="27">
        <f t="shared" si="10"/>
        <v>0</v>
      </c>
      <c r="AE10" s="37">
        <f t="shared" si="25"/>
        <v>6</v>
      </c>
      <c r="AF10" s="27">
        <f t="shared" si="11"/>
        <v>0</v>
      </c>
      <c r="AG10" s="38">
        <f>LARGE((AB10,AD10,AF10),1)</f>
        <v>0</v>
      </c>
      <c r="AH10" s="36">
        <f>SUM($AH$48)</f>
        <v>0</v>
      </c>
      <c r="AI10" s="27">
        <f t="shared" si="12"/>
        <v>0</v>
      </c>
      <c r="AJ10" s="36">
        <v>3</v>
      </c>
      <c r="AK10" s="27">
        <f t="shared" si="13"/>
        <v>0</v>
      </c>
      <c r="AL10" s="36" t="s">
        <v>95</v>
      </c>
      <c r="AM10" s="27">
        <f t="shared" si="14"/>
        <v>0</v>
      </c>
      <c r="AN10" s="37">
        <f>SUM($AN$48)</f>
        <v>0</v>
      </c>
      <c r="AO10" s="27">
        <f t="shared" si="15"/>
        <v>0</v>
      </c>
      <c r="AP10" s="38">
        <f>LARGE((AI10,AK10,AM10,AO10),1)</f>
        <v>0</v>
      </c>
      <c r="AQ10" s="39">
        <f>SUM(Geräte!AK10)</f>
        <v>0</v>
      </c>
      <c r="AR10" s="39">
        <f>SUM(Geräte!AL10)</f>
        <v>0</v>
      </c>
      <c r="AS10" s="39">
        <f>SUM(Geräte!AM10)</f>
        <v>0</v>
      </c>
      <c r="AT10" s="38">
        <f t="shared" si="16"/>
        <v>0</v>
      </c>
      <c r="AU10" s="27">
        <f t="shared" si="23"/>
        <v>18.118181818181817</v>
      </c>
      <c r="AV10" s="100">
        <f t="shared" si="17"/>
        <v>26</v>
      </c>
      <c r="AW10" s="27">
        <f t="shared" si="18"/>
        <v>12.053896103896104</v>
      </c>
      <c r="AX10" s="27">
        <f>SMALL((S10,J10,Z10,AG10,AP10,AT10),1)</f>
        <v>0</v>
      </c>
      <c r="AY10" s="27">
        <f>SMALL((S10,J10,Z10,AG10,AP10,AT10),2)</f>
        <v>0</v>
      </c>
      <c r="AZ10" s="27">
        <f t="shared" si="19"/>
        <v>12.053896103896104</v>
      </c>
      <c r="BA10" s="100">
        <f t="shared" si="20"/>
        <v>27</v>
      </c>
    </row>
    <row r="11" spans="1:53" ht="12.75">
      <c r="A11" s="21">
        <v>6</v>
      </c>
      <c r="B11" s="3" t="s">
        <v>6</v>
      </c>
      <c r="C11" s="3" t="s">
        <v>7</v>
      </c>
      <c r="D11" s="37">
        <v>3.2</v>
      </c>
      <c r="E11" s="27">
        <f t="shared" si="22"/>
        <v>5.857142857142857</v>
      </c>
      <c r="F11" s="36">
        <f>SUM($F$48)</f>
        <v>-46</v>
      </c>
      <c r="G11" s="27">
        <f t="shared" si="0"/>
        <v>0</v>
      </c>
      <c r="H11" s="37">
        <f>SUM($H$48)</f>
        <v>0</v>
      </c>
      <c r="I11" s="27">
        <f t="shared" si="1"/>
        <v>0</v>
      </c>
      <c r="J11" s="38">
        <f>LARGE((E11,G11,I11),1)</f>
        <v>5.857142857142857</v>
      </c>
      <c r="K11" s="37">
        <v>29.84</v>
      </c>
      <c r="L11" s="27">
        <f t="shared" si="2"/>
        <v>8.584</v>
      </c>
      <c r="M11" s="36">
        <f t="shared" si="3"/>
        <v>-1</v>
      </c>
      <c r="N11" s="27">
        <f t="shared" si="4"/>
        <v>0</v>
      </c>
      <c r="O11" s="37">
        <v>0</v>
      </c>
      <c r="P11" s="27">
        <v>0</v>
      </c>
      <c r="Q11" s="37">
        <f>SUM($Q$48)</f>
        <v>9.6</v>
      </c>
      <c r="R11" s="27">
        <f t="shared" si="5"/>
        <v>0</v>
      </c>
      <c r="S11" s="38">
        <f>LARGE((L11,N11,P11,R11),1)</f>
        <v>8.584</v>
      </c>
      <c r="T11" s="37">
        <f>SUM($T$48)</f>
        <v>15.3</v>
      </c>
      <c r="U11" s="27">
        <f t="shared" si="6"/>
        <v>0</v>
      </c>
      <c r="V11" s="37">
        <f>SUM($V$48)</f>
        <v>29</v>
      </c>
      <c r="W11" s="27">
        <f t="shared" si="7"/>
        <v>0</v>
      </c>
      <c r="X11" s="37">
        <f>SUM($X$48)</f>
        <v>131</v>
      </c>
      <c r="Y11" s="27">
        <f t="shared" si="8"/>
        <v>0</v>
      </c>
      <c r="Z11" s="38">
        <f>LARGE((U11,W11,Y11),1)</f>
        <v>0</v>
      </c>
      <c r="AA11" s="37">
        <f t="shared" si="24"/>
        <v>2.8</v>
      </c>
      <c r="AB11" s="27">
        <f t="shared" si="9"/>
        <v>0</v>
      </c>
      <c r="AC11" s="37">
        <v>1.5</v>
      </c>
      <c r="AD11" s="27">
        <f t="shared" si="10"/>
        <v>7.5</v>
      </c>
      <c r="AE11" s="37">
        <f t="shared" si="25"/>
        <v>6</v>
      </c>
      <c r="AF11" s="27">
        <f t="shared" si="11"/>
        <v>0</v>
      </c>
      <c r="AG11" s="38">
        <f>LARGE((AB11,AD11,AF11),1)</f>
        <v>7.5</v>
      </c>
      <c r="AH11" s="36">
        <f>SUM($AH$48)</f>
        <v>0</v>
      </c>
      <c r="AI11" s="27">
        <f t="shared" si="12"/>
        <v>0</v>
      </c>
      <c r="AJ11" s="36">
        <v>3</v>
      </c>
      <c r="AK11" s="27">
        <f t="shared" si="13"/>
        <v>0</v>
      </c>
      <c r="AL11" s="36" t="s">
        <v>95</v>
      </c>
      <c r="AM11" s="27">
        <f t="shared" si="14"/>
        <v>0</v>
      </c>
      <c r="AN11" s="37">
        <f>SUM($AN$48)</f>
        <v>0</v>
      </c>
      <c r="AO11" s="27">
        <f t="shared" si="15"/>
        <v>0</v>
      </c>
      <c r="AP11" s="38">
        <f>LARGE((AI11,AK11,AM11,AO11),1)</f>
        <v>0</v>
      </c>
      <c r="AQ11" s="39">
        <f>SUM(Geräte!AK11)</f>
        <v>0</v>
      </c>
      <c r="AR11" s="39">
        <f>SUM(Geräte!AL11)</f>
        <v>0</v>
      </c>
      <c r="AS11" s="39">
        <f>SUM(Geräte!AM11)</f>
        <v>0</v>
      </c>
      <c r="AT11" s="38">
        <f t="shared" si="16"/>
        <v>0</v>
      </c>
      <c r="AU11" s="27">
        <f t="shared" si="23"/>
        <v>21.941142857142857</v>
      </c>
      <c r="AV11" s="100">
        <f t="shared" si="17"/>
        <v>24</v>
      </c>
      <c r="AW11" s="27">
        <f t="shared" si="18"/>
        <v>21.941142857142857</v>
      </c>
      <c r="AX11" s="27">
        <f>SMALL((S11,J11,Z11,AG11,AP11,AT11),1)</f>
        <v>0</v>
      </c>
      <c r="AY11" s="27">
        <f>SMALL((S11,J11,Z11,AG11,AP11,AT11),2)</f>
        <v>0</v>
      </c>
      <c r="AZ11" s="27">
        <f t="shared" si="19"/>
        <v>21.941142857142857</v>
      </c>
      <c r="BA11" s="100">
        <f t="shared" si="20"/>
        <v>23</v>
      </c>
    </row>
    <row r="12" spans="1:53" ht="12.75">
      <c r="A12" s="21">
        <v>7</v>
      </c>
      <c r="B12" s="3" t="s">
        <v>8</v>
      </c>
      <c r="C12" s="3" t="s">
        <v>9</v>
      </c>
      <c r="D12" s="37">
        <f t="shared" si="21"/>
        <v>-5</v>
      </c>
      <c r="E12" s="27">
        <f t="shared" si="22"/>
        <v>0</v>
      </c>
      <c r="F12" s="36">
        <v>42</v>
      </c>
      <c r="G12" s="27">
        <f t="shared" si="0"/>
        <v>8</v>
      </c>
      <c r="H12" s="37">
        <v>7.4</v>
      </c>
      <c r="I12" s="27">
        <f t="shared" si="1"/>
        <v>8.222222222222223</v>
      </c>
      <c r="J12" s="38">
        <f>LARGE((E12,G12,I12),1)</f>
        <v>8.222222222222223</v>
      </c>
      <c r="K12" s="37">
        <f>SUM($K$48)</f>
        <v>51.3</v>
      </c>
      <c r="L12" s="27">
        <f t="shared" si="2"/>
        <v>0</v>
      </c>
      <c r="M12" s="36">
        <f t="shared" si="3"/>
        <v>-1</v>
      </c>
      <c r="N12" s="27">
        <f t="shared" si="4"/>
        <v>0</v>
      </c>
      <c r="O12" s="90">
        <v>1</v>
      </c>
      <c r="P12" s="89">
        <v>8</v>
      </c>
      <c r="Q12" s="90">
        <v>3.87</v>
      </c>
      <c r="R12" s="89">
        <f t="shared" si="5"/>
        <v>7.64</v>
      </c>
      <c r="S12" s="38">
        <f>LARGE((L12,N12,P12,R12),1)</f>
        <v>8</v>
      </c>
      <c r="T12" s="92">
        <v>9.18</v>
      </c>
      <c r="U12" s="93">
        <v>10</v>
      </c>
      <c r="V12" s="37">
        <f>SUM($V$48)</f>
        <v>29</v>
      </c>
      <c r="W12" s="27">
        <f t="shared" si="7"/>
        <v>0</v>
      </c>
      <c r="X12" s="37">
        <f>SUM($X$48)</f>
        <v>131</v>
      </c>
      <c r="Y12" s="27">
        <f t="shared" si="8"/>
        <v>0</v>
      </c>
      <c r="Z12" s="109">
        <f>LARGE((U12,W12,Y12),1)</f>
        <v>10</v>
      </c>
      <c r="AA12" s="37">
        <f t="shared" si="24"/>
        <v>2.8</v>
      </c>
      <c r="AB12" s="27">
        <f t="shared" si="9"/>
        <v>0</v>
      </c>
      <c r="AC12" s="37">
        <v>1.51</v>
      </c>
      <c r="AD12" s="27">
        <f t="shared" si="10"/>
        <v>7.65</v>
      </c>
      <c r="AE12" s="37">
        <f t="shared" si="25"/>
        <v>6</v>
      </c>
      <c r="AF12" s="27">
        <f t="shared" si="11"/>
        <v>0</v>
      </c>
      <c r="AG12" s="38">
        <f>LARGE((AB12,AD12,AF12),1)</f>
        <v>7.65</v>
      </c>
      <c r="AH12" s="36">
        <f>SUM($AH$48)</f>
        <v>0</v>
      </c>
      <c r="AI12" s="27">
        <f t="shared" si="12"/>
        <v>0</v>
      </c>
      <c r="AJ12" s="91">
        <v>59.6</v>
      </c>
      <c r="AK12" s="89">
        <f t="shared" si="13"/>
        <v>9.433333333333334</v>
      </c>
      <c r="AL12" s="36" t="s">
        <v>95</v>
      </c>
      <c r="AM12" s="27">
        <f t="shared" si="14"/>
        <v>0</v>
      </c>
      <c r="AN12" s="37">
        <f>SUM($AN$48)</f>
        <v>0</v>
      </c>
      <c r="AO12" s="27">
        <f t="shared" si="15"/>
        <v>0</v>
      </c>
      <c r="AP12" s="109">
        <f>LARGE((AI12,AK12,AM12,AO12),1)</f>
        <v>9.433333333333334</v>
      </c>
      <c r="AQ12" s="39">
        <f>SUM(Geräte!AK12)</f>
        <v>9.2</v>
      </c>
      <c r="AR12" s="39">
        <f>SUM(Geräte!AL12)</f>
        <v>8.3</v>
      </c>
      <c r="AS12" s="39">
        <f>SUM(Geräte!AM12)</f>
        <v>7.2</v>
      </c>
      <c r="AT12" s="38">
        <f t="shared" si="16"/>
        <v>9.2</v>
      </c>
      <c r="AU12" s="27">
        <f t="shared" si="23"/>
        <v>76.00555555555556</v>
      </c>
      <c r="AV12" s="100">
        <f t="shared" si="17"/>
        <v>13</v>
      </c>
      <c r="AW12" s="27">
        <f t="shared" si="18"/>
        <v>52.50555555555556</v>
      </c>
      <c r="AX12" s="27">
        <f>SMALL((S12,J12,Z12,AG12,AP12,AT12),1)</f>
        <v>7.65</v>
      </c>
      <c r="AY12" s="27">
        <f>SMALL((S12,J12,Z12,AG12,AP12,AT12),2)</f>
        <v>8</v>
      </c>
      <c r="AZ12" s="27">
        <f t="shared" si="19"/>
        <v>36.85555555555556</v>
      </c>
      <c r="BA12" s="100">
        <f t="shared" si="20"/>
        <v>1</v>
      </c>
    </row>
    <row r="13" spans="1:53" ht="12.75">
      <c r="A13" s="21">
        <v>8</v>
      </c>
      <c r="B13" s="3" t="s">
        <v>8</v>
      </c>
      <c r="C13" s="3" t="s">
        <v>10</v>
      </c>
      <c r="D13" s="37">
        <v>9.15</v>
      </c>
      <c r="E13" s="89">
        <v>10</v>
      </c>
      <c r="F13" s="36">
        <f>SUM($F$48)</f>
        <v>-46</v>
      </c>
      <c r="G13" s="27">
        <f t="shared" si="0"/>
        <v>0</v>
      </c>
      <c r="H13" s="37">
        <f>SUM($H$48)</f>
        <v>0</v>
      </c>
      <c r="I13" s="27">
        <f t="shared" si="1"/>
        <v>0</v>
      </c>
      <c r="J13" s="109">
        <f>LARGE((E13,G13,I13),1)</f>
        <v>10</v>
      </c>
      <c r="K13" s="37">
        <v>33.06</v>
      </c>
      <c r="L13" s="27">
        <f t="shared" si="2"/>
        <v>7.295999999999998</v>
      </c>
      <c r="M13" s="36">
        <f t="shared" si="3"/>
        <v>-1</v>
      </c>
      <c r="N13" s="27">
        <f t="shared" si="4"/>
        <v>0</v>
      </c>
      <c r="O13" s="37">
        <v>0</v>
      </c>
      <c r="P13" s="27">
        <v>0</v>
      </c>
      <c r="Q13" s="37">
        <v>5.15</v>
      </c>
      <c r="R13" s="27">
        <f t="shared" si="5"/>
        <v>5.933333333333333</v>
      </c>
      <c r="S13" s="38">
        <f>LARGE((L13,N13,P13,R13),1)</f>
        <v>7.295999999999998</v>
      </c>
      <c r="T13" s="37">
        <f>SUM($T$48)</f>
        <v>15.3</v>
      </c>
      <c r="U13" s="27">
        <f aca="true" t="shared" si="26" ref="U13:U35">SUM(15.3-T13)/0.6</f>
        <v>0</v>
      </c>
      <c r="V13" s="37">
        <f>SUM($V$48)</f>
        <v>29</v>
      </c>
      <c r="W13" s="27">
        <f t="shared" si="7"/>
        <v>0</v>
      </c>
      <c r="X13" s="37">
        <f>SUM($X$48)</f>
        <v>131</v>
      </c>
      <c r="Y13" s="27">
        <f t="shared" si="8"/>
        <v>0</v>
      </c>
      <c r="Z13" s="38">
        <f>LARGE((U13,W13,Y13),1)</f>
        <v>0</v>
      </c>
      <c r="AA13" s="37">
        <f t="shared" si="24"/>
        <v>2.8</v>
      </c>
      <c r="AB13" s="27">
        <f t="shared" si="9"/>
        <v>0</v>
      </c>
      <c r="AC13" s="37">
        <v>1.45</v>
      </c>
      <c r="AD13" s="27">
        <f t="shared" si="10"/>
        <v>6.749999999999999</v>
      </c>
      <c r="AE13" s="37">
        <f t="shared" si="25"/>
        <v>6</v>
      </c>
      <c r="AF13" s="27">
        <f t="shared" si="11"/>
        <v>0</v>
      </c>
      <c r="AG13" s="38">
        <f>LARGE((AB13,AD13,AF13),1)</f>
        <v>6.749999999999999</v>
      </c>
      <c r="AH13" s="36">
        <f>SUM($AH$48)</f>
        <v>0</v>
      </c>
      <c r="AI13" s="27">
        <f t="shared" si="12"/>
        <v>0</v>
      </c>
      <c r="AJ13" s="36">
        <v>3</v>
      </c>
      <c r="AK13" s="27">
        <f t="shared" si="13"/>
        <v>0</v>
      </c>
      <c r="AL13" s="36" t="s">
        <v>95</v>
      </c>
      <c r="AM13" s="27">
        <f t="shared" si="14"/>
        <v>0</v>
      </c>
      <c r="AN13" s="37">
        <f>SUM($AN$48)</f>
        <v>0</v>
      </c>
      <c r="AO13" s="27">
        <f t="shared" si="15"/>
        <v>0</v>
      </c>
      <c r="AP13" s="38">
        <f>LARGE((AI13,AK13,AM13,AO13),1)</f>
        <v>0</v>
      </c>
      <c r="AQ13" s="39">
        <f>SUM(Geräte!AK13)</f>
        <v>7.2</v>
      </c>
      <c r="AR13" s="39">
        <f>SUM(Geräte!AL13)</f>
        <v>7.5</v>
      </c>
      <c r="AS13" s="39">
        <f>SUM(Geräte!AM13)</f>
        <v>0</v>
      </c>
      <c r="AT13" s="38">
        <f t="shared" si="16"/>
        <v>7.5</v>
      </c>
      <c r="AU13" s="27">
        <f t="shared" si="23"/>
        <v>38.745999999999995</v>
      </c>
      <c r="AV13" s="100">
        <f t="shared" si="17"/>
        <v>22</v>
      </c>
      <c r="AW13" s="27">
        <f t="shared" si="18"/>
        <v>31.546</v>
      </c>
      <c r="AX13" s="27">
        <f>SMALL((S13,J13,Z13,AG13,AP13,AT13),1)</f>
        <v>0</v>
      </c>
      <c r="AY13" s="27">
        <f>SMALL((S13,J13,Z13,AG13,AP13,AT13),2)</f>
        <v>0</v>
      </c>
      <c r="AZ13" s="27">
        <f t="shared" si="19"/>
        <v>31.546</v>
      </c>
      <c r="BA13" s="100">
        <f t="shared" si="20"/>
        <v>9</v>
      </c>
    </row>
    <row r="14" spans="1:53" ht="12.75">
      <c r="A14" s="21">
        <v>9</v>
      </c>
      <c r="B14" s="3" t="s">
        <v>8</v>
      </c>
      <c r="C14" s="3" t="s">
        <v>11</v>
      </c>
      <c r="D14" s="37">
        <v>4.06</v>
      </c>
      <c r="E14" s="27">
        <f t="shared" si="22"/>
        <v>6.471428571428571</v>
      </c>
      <c r="F14" s="36">
        <f>SUM($F$48)</f>
        <v>-46</v>
      </c>
      <c r="G14" s="27">
        <f t="shared" si="0"/>
        <v>0</v>
      </c>
      <c r="H14" s="37">
        <v>5.82</v>
      </c>
      <c r="I14" s="27">
        <f t="shared" si="1"/>
        <v>6.466666666666667</v>
      </c>
      <c r="J14" s="38">
        <f>LARGE((E14,G14,I14),1)</f>
        <v>6.471428571428571</v>
      </c>
      <c r="K14" s="37">
        <v>35.81</v>
      </c>
      <c r="L14" s="27">
        <f t="shared" si="2"/>
        <v>6.195999999999998</v>
      </c>
      <c r="M14" s="36">
        <f t="shared" si="3"/>
        <v>-1</v>
      </c>
      <c r="N14" s="27">
        <f t="shared" si="4"/>
        <v>0</v>
      </c>
      <c r="O14" s="37">
        <v>9</v>
      </c>
      <c r="P14" s="27">
        <v>4</v>
      </c>
      <c r="Q14" s="37">
        <f>SUM($Q$48)</f>
        <v>9.6</v>
      </c>
      <c r="R14" s="27">
        <f t="shared" si="5"/>
        <v>0</v>
      </c>
      <c r="S14" s="38">
        <f>LARGE((L14,N14,P14,R14),1)</f>
        <v>6.195999999999998</v>
      </c>
      <c r="T14" s="37">
        <v>11.19</v>
      </c>
      <c r="U14" s="27">
        <f t="shared" si="26"/>
        <v>6.850000000000002</v>
      </c>
      <c r="V14" s="37">
        <v>20.59</v>
      </c>
      <c r="W14" s="27">
        <f t="shared" si="7"/>
        <v>5.6066666666666665</v>
      </c>
      <c r="X14" s="37">
        <f>SUM($X$48)</f>
        <v>131</v>
      </c>
      <c r="Y14" s="27">
        <f t="shared" si="8"/>
        <v>0</v>
      </c>
      <c r="Z14" s="38">
        <f>LARGE((U14,W14,Y14),1)</f>
        <v>6.850000000000002</v>
      </c>
      <c r="AA14" s="37">
        <f t="shared" si="24"/>
        <v>2.8</v>
      </c>
      <c r="AB14" s="27">
        <f t="shared" si="9"/>
        <v>0</v>
      </c>
      <c r="AC14" s="37">
        <f>SUM($AC$48)</f>
        <v>1</v>
      </c>
      <c r="AD14" s="27">
        <f t="shared" si="10"/>
        <v>0</v>
      </c>
      <c r="AE14" s="37">
        <f t="shared" si="25"/>
        <v>6</v>
      </c>
      <c r="AF14" s="27">
        <f t="shared" si="11"/>
        <v>0</v>
      </c>
      <c r="AG14" s="38">
        <f>LARGE((AB14,AD14,AF14),1)</f>
        <v>0</v>
      </c>
      <c r="AH14" s="36">
        <f>SUM($AH$48)</f>
        <v>0</v>
      </c>
      <c r="AI14" s="27">
        <f t="shared" si="12"/>
        <v>0</v>
      </c>
      <c r="AJ14" s="36">
        <v>3</v>
      </c>
      <c r="AK14" s="27">
        <f t="shared" si="13"/>
        <v>0</v>
      </c>
      <c r="AL14" s="36">
        <v>23.5</v>
      </c>
      <c r="AM14" s="27">
        <f t="shared" si="14"/>
        <v>6.3</v>
      </c>
      <c r="AN14" s="37">
        <f>SUM($AN$48)</f>
        <v>0</v>
      </c>
      <c r="AO14" s="27">
        <f t="shared" si="15"/>
        <v>0</v>
      </c>
      <c r="AP14" s="38">
        <f>LARGE((AI14,AK14,AM14,AO14),1)</f>
        <v>6.3</v>
      </c>
      <c r="AQ14" s="39">
        <f>SUM(Geräte!AK14)</f>
        <v>0</v>
      </c>
      <c r="AR14" s="39">
        <f>SUM(Geräte!AL14)</f>
        <v>0</v>
      </c>
      <c r="AS14" s="39">
        <f>SUM(Geräte!AM14)</f>
        <v>0</v>
      </c>
      <c r="AT14" s="38">
        <f t="shared" si="16"/>
        <v>0</v>
      </c>
      <c r="AU14" s="27">
        <f t="shared" si="23"/>
        <v>41.8907619047619</v>
      </c>
      <c r="AV14" s="100">
        <f t="shared" si="17"/>
        <v>21</v>
      </c>
      <c r="AW14" s="27">
        <f t="shared" si="18"/>
        <v>25.81742857142857</v>
      </c>
      <c r="AX14" s="27">
        <f>SMALL((S14,J14,Z14,AG14,AP14,AT14),1)</f>
        <v>0</v>
      </c>
      <c r="AY14" s="27">
        <f>SMALL((S14,J14,Z14,AG14,AP14,AT14),2)</f>
        <v>0</v>
      </c>
      <c r="AZ14" s="27">
        <f t="shared" si="19"/>
        <v>25.81742857142857</v>
      </c>
      <c r="BA14" s="100">
        <f t="shared" si="20"/>
        <v>20</v>
      </c>
    </row>
    <row r="15" spans="1:53" ht="12.75">
      <c r="A15" s="21">
        <v>10</v>
      </c>
      <c r="B15" s="3" t="s">
        <v>12</v>
      </c>
      <c r="C15" s="3" t="s">
        <v>13</v>
      </c>
      <c r="D15" s="37">
        <f t="shared" si="21"/>
        <v>-5</v>
      </c>
      <c r="E15" s="27">
        <f t="shared" si="22"/>
        <v>0</v>
      </c>
      <c r="F15" s="36">
        <v>2</v>
      </c>
      <c r="G15" s="27">
        <f t="shared" si="0"/>
        <v>4.363636363636363</v>
      </c>
      <c r="H15" s="37">
        <v>4.8</v>
      </c>
      <c r="I15" s="27">
        <f t="shared" si="1"/>
        <v>5.333333333333333</v>
      </c>
      <c r="J15" s="38">
        <f>LARGE((E15,G15,I15),1)</f>
        <v>5.333333333333333</v>
      </c>
      <c r="K15" s="37">
        <v>38.16</v>
      </c>
      <c r="L15" s="27">
        <f t="shared" si="2"/>
        <v>5.256</v>
      </c>
      <c r="M15" s="36">
        <f t="shared" si="3"/>
        <v>-1</v>
      </c>
      <c r="N15" s="27">
        <f t="shared" si="4"/>
        <v>0</v>
      </c>
      <c r="O15" s="37">
        <v>5</v>
      </c>
      <c r="P15" s="27">
        <v>5</v>
      </c>
      <c r="Q15" s="37">
        <v>6.9</v>
      </c>
      <c r="R15" s="27">
        <f t="shared" si="5"/>
        <v>3.599999999999999</v>
      </c>
      <c r="S15" s="38">
        <f>LARGE((L15,N15,P15,R15),1)</f>
        <v>5.256</v>
      </c>
      <c r="T15" s="37">
        <v>11.09</v>
      </c>
      <c r="U15" s="27">
        <f t="shared" si="26"/>
        <v>7.016666666666668</v>
      </c>
      <c r="V15" s="37">
        <v>20.35</v>
      </c>
      <c r="W15" s="27">
        <f t="shared" si="7"/>
        <v>5.766666666666666</v>
      </c>
      <c r="X15" s="37">
        <v>103.7</v>
      </c>
      <c r="Y15" s="27">
        <f t="shared" si="8"/>
        <v>3.8999999999999995</v>
      </c>
      <c r="Z15" s="38">
        <f>LARGE((U15,W15,Y15),1)</f>
        <v>7.016666666666668</v>
      </c>
      <c r="AA15" s="37">
        <v>4.1</v>
      </c>
      <c r="AB15" s="27">
        <f t="shared" si="9"/>
        <v>4.333333333333333</v>
      </c>
      <c r="AC15" s="37">
        <v>1.3</v>
      </c>
      <c r="AD15" s="27">
        <f t="shared" si="10"/>
        <v>4.500000000000001</v>
      </c>
      <c r="AE15" s="37">
        <v>8.98</v>
      </c>
      <c r="AF15" s="27">
        <f t="shared" si="11"/>
        <v>4.966666666666668</v>
      </c>
      <c r="AG15" s="38">
        <f>LARGE((AB15,AD15,AF15),1)</f>
        <v>4.966666666666668</v>
      </c>
      <c r="AH15" s="36">
        <v>8.64</v>
      </c>
      <c r="AI15" s="27">
        <f t="shared" si="12"/>
        <v>6.4</v>
      </c>
      <c r="AJ15" s="36">
        <v>35.47</v>
      </c>
      <c r="AK15" s="27">
        <f t="shared" si="13"/>
        <v>5.411666666666666</v>
      </c>
      <c r="AL15" s="36">
        <v>14.4</v>
      </c>
      <c r="AM15" s="27">
        <f t="shared" si="14"/>
        <v>4.4799999999999995</v>
      </c>
      <c r="AN15" s="37">
        <v>14.56</v>
      </c>
      <c r="AO15" s="27">
        <f t="shared" si="15"/>
        <v>4.8533333333333335</v>
      </c>
      <c r="AP15" s="38">
        <f>LARGE((AI15,AK15,AM15,AO15),1)</f>
        <v>6.4</v>
      </c>
      <c r="AQ15" s="39">
        <f>SUM(Geräte!AK15)</f>
        <v>9.5</v>
      </c>
      <c r="AR15" s="39">
        <f>SUM(Geräte!AL15)</f>
        <v>8.8</v>
      </c>
      <c r="AS15" s="39">
        <f>SUM(Geräte!AM15)</f>
        <v>9.5</v>
      </c>
      <c r="AT15" s="38">
        <f t="shared" si="16"/>
        <v>9.5</v>
      </c>
      <c r="AU15" s="27">
        <f t="shared" si="23"/>
        <v>99.38130303030303</v>
      </c>
      <c r="AV15" s="100">
        <f t="shared" si="17"/>
        <v>5</v>
      </c>
      <c r="AW15" s="27">
        <f t="shared" si="18"/>
        <v>38.47266666666667</v>
      </c>
      <c r="AX15" s="27">
        <f>SMALL((S15,J15,Z15,AG15,AP15,AT15),1)</f>
        <v>4.966666666666668</v>
      </c>
      <c r="AY15" s="27">
        <f>SMALL((S15,J15,Z15,AG15,AP15,AT15),2)</f>
        <v>5.256</v>
      </c>
      <c r="AZ15" s="27">
        <f t="shared" si="19"/>
        <v>28.25</v>
      </c>
      <c r="BA15" s="100">
        <f t="shared" si="20"/>
        <v>16</v>
      </c>
    </row>
    <row r="16" spans="1:53" ht="12.75">
      <c r="A16" s="21">
        <v>11</v>
      </c>
      <c r="B16" s="3" t="s">
        <v>14</v>
      </c>
      <c r="C16" s="3" t="s">
        <v>13</v>
      </c>
      <c r="D16" s="37">
        <f t="shared" si="21"/>
        <v>-5</v>
      </c>
      <c r="E16" s="27">
        <f t="shared" si="22"/>
        <v>0</v>
      </c>
      <c r="F16" s="36">
        <v>14</v>
      </c>
      <c r="G16" s="27">
        <f t="shared" si="0"/>
        <v>5.454545454545454</v>
      </c>
      <c r="H16" s="37">
        <f>SUM($H$48)</f>
        <v>0</v>
      </c>
      <c r="I16" s="27">
        <f t="shared" si="1"/>
        <v>0</v>
      </c>
      <c r="J16" s="38">
        <f>LARGE((E16,G16,I16),1)</f>
        <v>5.454545454545454</v>
      </c>
      <c r="K16" s="37">
        <v>29</v>
      </c>
      <c r="L16" s="27">
        <f t="shared" si="2"/>
        <v>8.919999999999998</v>
      </c>
      <c r="M16" s="36">
        <f t="shared" si="3"/>
        <v>-1</v>
      </c>
      <c r="N16" s="27">
        <f t="shared" si="4"/>
        <v>0</v>
      </c>
      <c r="O16" s="37">
        <v>0</v>
      </c>
      <c r="P16" s="27">
        <v>0</v>
      </c>
      <c r="Q16" s="37">
        <f aca="true" t="shared" si="27" ref="Q16:Q27">SUM($Q$48)</f>
        <v>9.6</v>
      </c>
      <c r="R16" s="27">
        <f t="shared" si="5"/>
        <v>0</v>
      </c>
      <c r="S16" s="38">
        <f>LARGE((L16,N16,P16,R16),1)</f>
        <v>8.919999999999998</v>
      </c>
      <c r="T16" s="37">
        <f>SUM($T$48)</f>
        <v>15.3</v>
      </c>
      <c r="U16" s="27">
        <f t="shared" si="26"/>
        <v>0</v>
      </c>
      <c r="V16" s="37">
        <v>19.5</v>
      </c>
      <c r="W16" s="27">
        <f t="shared" si="7"/>
        <v>6.333333333333333</v>
      </c>
      <c r="X16" s="37">
        <f>SUM($X$48)</f>
        <v>131</v>
      </c>
      <c r="Y16" s="27">
        <f t="shared" si="8"/>
        <v>0</v>
      </c>
      <c r="Z16" s="38">
        <f>LARGE((U16,W16,Y16),1)</f>
        <v>6.333333333333333</v>
      </c>
      <c r="AA16" s="37">
        <f>SUM($AA$48)</f>
        <v>2.8</v>
      </c>
      <c r="AB16" s="27">
        <f t="shared" si="9"/>
        <v>0</v>
      </c>
      <c r="AC16" s="37">
        <f>SUM($AC$48)</f>
        <v>1</v>
      </c>
      <c r="AD16" s="27">
        <f t="shared" si="10"/>
        <v>0</v>
      </c>
      <c r="AE16" s="37">
        <f>SUM($AE$48)</f>
        <v>6</v>
      </c>
      <c r="AF16" s="27">
        <f t="shared" si="11"/>
        <v>0</v>
      </c>
      <c r="AG16" s="38">
        <f>LARGE((AB16,AD16,AF16),1)</f>
        <v>0</v>
      </c>
      <c r="AH16" s="36">
        <f>SUM($AH$48)</f>
        <v>0</v>
      </c>
      <c r="AI16" s="27">
        <f t="shared" si="12"/>
        <v>0</v>
      </c>
      <c r="AJ16" s="36">
        <v>3</v>
      </c>
      <c r="AK16" s="27">
        <f t="shared" si="13"/>
        <v>0</v>
      </c>
      <c r="AL16" s="36" t="s">
        <v>95</v>
      </c>
      <c r="AM16" s="27">
        <f t="shared" si="14"/>
        <v>0</v>
      </c>
      <c r="AN16" s="37">
        <f>SUM($AN$48)</f>
        <v>0</v>
      </c>
      <c r="AO16" s="27">
        <f t="shared" si="15"/>
        <v>0</v>
      </c>
      <c r="AP16" s="38">
        <f>LARGE((AI16,AK16,AM16,AO16),1)</f>
        <v>0</v>
      </c>
      <c r="AQ16" s="39">
        <f>SUM(Geräte!AK16)</f>
        <v>0</v>
      </c>
      <c r="AR16" s="39">
        <f>SUM(Geräte!AL16)</f>
        <v>0</v>
      </c>
      <c r="AS16" s="39">
        <f>SUM(Geräte!AM16)</f>
        <v>0</v>
      </c>
      <c r="AT16" s="38">
        <f t="shared" si="16"/>
        <v>0</v>
      </c>
      <c r="AU16" s="27">
        <f t="shared" si="23"/>
        <v>20.707878787878784</v>
      </c>
      <c r="AV16" s="100">
        <f t="shared" si="17"/>
        <v>25</v>
      </c>
      <c r="AW16" s="27">
        <f t="shared" si="18"/>
        <v>20.707878787878784</v>
      </c>
      <c r="AX16" s="27">
        <f>SMALL((S16,J16,Z16,AG16,AP16,AT16),1)</f>
        <v>0</v>
      </c>
      <c r="AY16" s="27">
        <f>SMALL((S16,J16,Z16,AG16,AP16,AT16),2)</f>
        <v>0</v>
      </c>
      <c r="AZ16" s="27">
        <f t="shared" si="19"/>
        <v>20.707878787878784</v>
      </c>
      <c r="BA16" s="100">
        <f t="shared" si="20"/>
        <v>24</v>
      </c>
    </row>
    <row r="17" spans="1:53" ht="12.75">
      <c r="A17" s="21">
        <v>12</v>
      </c>
      <c r="B17" s="3" t="s">
        <v>15</v>
      </c>
      <c r="C17" s="3" t="s">
        <v>11</v>
      </c>
      <c r="D17" s="37">
        <f t="shared" si="21"/>
        <v>-5</v>
      </c>
      <c r="E17" s="27">
        <f t="shared" si="22"/>
        <v>0</v>
      </c>
      <c r="F17" s="36">
        <f>SUM($F$48)</f>
        <v>-46</v>
      </c>
      <c r="G17" s="27">
        <f t="shared" si="0"/>
        <v>0</v>
      </c>
      <c r="H17" s="37">
        <f>SUM($H$48)</f>
        <v>0</v>
      </c>
      <c r="I17" s="27">
        <f t="shared" si="1"/>
        <v>0</v>
      </c>
      <c r="J17" s="38">
        <f>LARGE((E17,G17,I17),1)</f>
        <v>0</v>
      </c>
      <c r="K17" s="37">
        <f>SUM($K$48)</f>
        <v>51.3</v>
      </c>
      <c r="L17" s="27">
        <f t="shared" si="2"/>
        <v>0</v>
      </c>
      <c r="M17" s="36">
        <f t="shared" si="3"/>
        <v>-1</v>
      </c>
      <c r="N17" s="27">
        <f t="shared" si="4"/>
        <v>0</v>
      </c>
      <c r="O17" s="37">
        <v>0</v>
      </c>
      <c r="P17" s="27">
        <v>0</v>
      </c>
      <c r="Q17" s="37">
        <f t="shared" si="27"/>
        <v>9.6</v>
      </c>
      <c r="R17" s="27">
        <f t="shared" si="5"/>
        <v>0</v>
      </c>
      <c r="S17" s="38">
        <f>LARGE((L17,N17,P17,R17),1)</f>
        <v>0</v>
      </c>
      <c r="T17" s="37">
        <f>SUM($T$48)</f>
        <v>15.3</v>
      </c>
      <c r="U17" s="27">
        <f t="shared" si="26"/>
        <v>0</v>
      </c>
      <c r="V17" s="37">
        <f>SUM(V48)</f>
        <v>29</v>
      </c>
      <c r="W17" s="27">
        <f t="shared" si="7"/>
        <v>0</v>
      </c>
      <c r="X17" s="37">
        <f>SUM($X$48)</f>
        <v>131</v>
      </c>
      <c r="Y17" s="27">
        <f t="shared" si="8"/>
        <v>0</v>
      </c>
      <c r="Z17" s="38">
        <f>LARGE((U17,W17,Y17),1)</f>
        <v>0</v>
      </c>
      <c r="AA17" s="37">
        <f>SUM($AA$48)</f>
        <v>2.8</v>
      </c>
      <c r="AB17" s="27">
        <f t="shared" si="9"/>
        <v>0</v>
      </c>
      <c r="AC17" s="37">
        <f>SUM($AC$48)</f>
        <v>1</v>
      </c>
      <c r="AD17" s="27">
        <f t="shared" si="10"/>
        <v>0</v>
      </c>
      <c r="AE17" s="37">
        <f>SUM($AE$48)</f>
        <v>6</v>
      </c>
      <c r="AF17" s="27">
        <f t="shared" si="11"/>
        <v>0</v>
      </c>
      <c r="AG17" s="38">
        <f>LARGE((AB17,AD17,AF17),1)</f>
        <v>0</v>
      </c>
      <c r="AH17" s="36">
        <f>SUM($AH$48)</f>
        <v>0</v>
      </c>
      <c r="AI17" s="27">
        <f t="shared" si="12"/>
        <v>0</v>
      </c>
      <c r="AJ17" s="36">
        <v>3</v>
      </c>
      <c r="AK17" s="27">
        <f t="shared" si="13"/>
        <v>0</v>
      </c>
      <c r="AL17" s="36" t="s">
        <v>95</v>
      </c>
      <c r="AM17" s="27">
        <f t="shared" si="14"/>
        <v>0</v>
      </c>
      <c r="AN17" s="37">
        <f>SUM($AN$48)</f>
        <v>0</v>
      </c>
      <c r="AO17" s="27">
        <f t="shared" si="15"/>
        <v>0</v>
      </c>
      <c r="AP17" s="38">
        <f>LARGE((AI17,AK17,AM17,AO17),1)</f>
        <v>0</v>
      </c>
      <c r="AQ17" s="39">
        <f>SUM(Geräte!AK17)</f>
        <v>0</v>
      </c>
      <c r="AR17" s="39">
        <f>SUM(Geräte!AL17)</f>
        <v>0</v>
      </c>
      <c r="AS17" s="39">
        <f>SUM(Geräte!AM17)</f>
        <v>0</v>
      </c>
      <c r="AT17" s="38">
        <f t="shared" si="16"/>
        <v>0</v>
      </c>
      <c r="AU17" s="27">
        <f t="shared" si="23"/>
        <v>0</v>
      </c>
      <c r="AV17" s="100">
        <f t="shared" si="17"/>
        <v>30</v>
      </c>
      <c r="AW17" s="27">
        <f t="shared" si="18"/>
        <v>0</v>
      </c>
      <c r="AX17" s="27">
        <f>SMALL((S17,J17,Z17,AG17,AP17,AT17),1)</f>
        <v>0</v>
      </c>
      <c r="AY17" s="27">
        <f>SMALL((S17,J17,Z17,AG17,AP17,AT17),2)</f>
        <v>0</v>
      </c>
      <c r="AZ17" s="27">
        <f t="shared" si="19"/>
        <v>0</v>
      </c>
      <c r="BA17" s="100">
        <f t="shared" si="20"/>
        <v>30</v>
      </c>
    </row>
    <row r="18" spans="1:53" ht="12.75">
      <c r="A18" s="21">
        <v>13</v>
      </c>
      <c r="B18" s="3" t="s">
        <v>15</v>
      </c>
      <c r="C18" s="3" t="s">
        <v>16</v>
      </c>
      <c r="D18" s="37">
        <f t="shared" si="21"/>
        <v>-5</v>
      </c>
      <c r="E18" s="27">
        <f t="shared" si="22"/>
        <v>0</v>
      </c>
      <c r="F18" s="36">
        <v>2</v>
      </c>
      <c r="G18" s="27">
        <f t="shared" si="0"/>
        <v>4.363636363636363</v>
      </c>
      <c r="H18" s="37">
        <v>4.05</v>
      </c>
      <c r="I18" s="27">
        <f t="shared" si="1"/>
        <v>4.5</v>
      </c>
      <c r="J18" s="38">
        <f>LARGE((E18,G18,I18),1)</f>
        <v>4.5</v>
      </c>
      <c r="K18" s="37">
        <v>38.75</v>
      </c>
      <c r="L18" s="27">
        <f t="shared" si="2"/>
        <v>5.019999999999999</v>
      </c>
      <c r="M18" s="91">
        <v>50</v>
      </c>
      <c r="N18" s="89">
        <f t="shared" si="4"/>
        <v>8.5</v>
      </c>
      <c r="O18" s="37">
        <v>9</v>
      </c>
      <c r="P18" s="27">
        <v>4</v>
      </c>
      <c r="Q18" s="37">
        <f t="shared" si="27"/>
        <v>9.6</v>
      </c>
      <c r="R18" s="27">
        <f t="shared" si="5"/>
        <v>0</v>
      </c>
      <c r="S18" s="38">
        <f>LARGE((L18,N18,P18,R18),1)</f>
        <v>8.5</v>
      </c>
      <c r="T18" s="37">
        <v>11.2</v>
      </c>
      <c r="U18" s="27">
        <f t="shared" si="26"/>
        <v>6.833333333333336</v>
      </c>
      <c r="V18" s="37">
        <v>20.06</v>
      </c>
      <c r="W18" s="27">
        <f t="shared" si="7"/>
        <v>5.960000000000001</v>
      </c>
      <c r="X18" s="37">
        <v>82.22</v>
      </c>
      <c r="Y18" s="27">
        <f t="shared" si="8"/>
        <v>6.968571428571429</v>
      </c>
      <c r="Z18" s="38">
        <f>LARGE((U18,W18,Y18),1)</f>
        <v>6.968571428571429</v>
      </c>
      <c r="AA18" s="37">
        <v>4.5</v>
      </c>
      <c r="AB18" s="27">
        <f t="shared" si="9"/>
        <v>5.666666666666668</v>
      </c>
      <c r="AC18" s="37">
        <v>1.4</v>
      </c>
      <c r="AD18" s="27">
        <f t="shared" si="10"/>
        <v>5.999999999999998</v>
      </c>
      <c r="AE18" s="37">
        <v>8.96</v>
      </c>
      <c r="AF18" s="27">
        <f t="shared" si="11"/>
        <v>4.933333333333335</v>
      </c>
      <c r="AG18" s="38">
        <f>LARGE((AB18,AD18,AF18),1)</f>
        <v>5.999999999999998</v>
      </c>
      <c r="AH18" s="36">
        <v>7.41</v>
      </c>
      <c r="AI18" s="27">
        <f t="shared" si="12"/>
        <v>5.488888888888889</v>
      </c>
      <c r="AJ18" s="36">
        <v>35.5</v>
      </c>
      <c r="AK18" s="27">
        <f t="shared" si="13"/>
        <v>5.416666666666667</v>
      </c>
      <c r="AL18" s="36">
        <v>18.75</v>
      </c>
      <c r="AM18" s="27">
        <f t="shared" si="14"/>
        <v>5.35</v>
      </c>
      <c r="AN18" s="37">
        <f>SUM($AN$48)</f>
        <v>0</v>
      </c>
      <c r="AO18" s="27">
        <f t="shared" si="15"/>
        <v>0</v>
      </c>
      <c r="AP18" s="38">
        <f>LARGE((AI18,AK18,AM18,AO18),1)</f>
        <v>5.488888888888889</v>
      </c>
      <c r="AQ18" s="39">
        <f>SUM(Geräte!AK18)</f>
        <v>7.1</v>
      </c>
      <c r="AR18" s="39">
        <f>SUM(Geräte!AL18)</f>
        <v>7.3</v>
      </c>
      <c r="AS18" s="39">
        <f>SUM(Geräte!AM18)</f>
        <v>6.5</v>
      </c>
      <c r="AT18" s="38">
        <f t="shared" si="16"/>
        <v>7.3</v>
      </c>
      <c r="AU18" s="27">
        <f t="shared" si="23"/>
        <v>99.90109668109669</v>
      </c>
      <c r="AV18" s="100">
        <f t="shared" si="17"/>
        <v>4</v>
      </c>
      <c r="AW18" s="27">
        <f t="shared" si="18"/>
        <v>38.757460317460314</v>
      </c>
      <c r="AX18" s="27">
        <f>SMALL((S18,J18,Z18,AG18,AP18,AT18),1)</f>
        <v>4.5</v>
      </c>
      <c r="AY18" s="27">
        <f>SMALL((S18,J18,Z18,AG18,AP18,AT18),2)</f>
        <v>5.488888888888889</v>
      </c>
      <c r="AZ18" s="27">
        <f t="shared" si="19"/>
        <v>28.768571428571427</v>
      </c>
      <c r="BA18" s="100">
        <f t="shared" si="20"/>
        <v>14</v>
      </c>
    </row>
    <row r="19" spans="1:53" ht="12.75">
      <c r="A19" s="21">
        <v>14</v>
      </c>
      <c r="B19" s="3" t="s">
        <v>15</v>
      </c>
      <c r="C19" s="3" t="s">
        <v>7</v>
      </c>
      <c r="D19" s="37">
        <f t="shared" si="21"/>
        <v>-5</v>
      </c>
      <c r="E19" s="27">
        <f t="shared" si="22"/>
        <v>0</v>
      </c>
      <c r="F19" s="36">
        <f>SUM($F$48)</f>
        <v>-46</v>
      </c>
      <c r="G19" s="27">
        <f t="shared" si="0"/>
        <v>0</v>
      </c>
      <c r="H19" s="37">
        <f>SUM($H$48)</f>
        <v>0</v>
      </c>
      <c r="I19" s="27">
        <f t="shared" si="1"/>
        <v>0</v>
      </c>
      <c r="J19" s="38">
        <f>LARGE((E19,G19,I19),1)</f>
        <v>0</v>
      </c>
      <c r="K19" s="37">
        <f>SUM($K$48)</f>
        <v>51.3</v>
      </c>
      <c r="L19" s="27">
        <f t="shared" si="2"/>
        <v>0</v>
      </c>
      <c r="M19" s="36">
        <f>SUM($M$48)</f>
        <v>-1</v>
      </c>
      <c r="N19" s="27">
        <f t="shared" si="4"/>
        <v>0</v>
      </c>
      <c r="O19" s="37">
        <v>3</v>
      </c>
      <c r="P19" s="27">
        <v>6</v>
      </c>
      <c r="Q19" s="37">
        <f t="shared" si="27"/>
        <v>9.6</v>
      </c>
      <c r="R19" s="27">
        <f t="shared" si="5"/>
        <v>0</v>
      </c>
      <c r="S19" s="38">
        <f>LARGE((L19,N19,P19,R19),1)</f>
        <v>6</v>
      </c>
      <c r="T19" s="37">
        <f>SUM($T$48)</f>
        <v>15.3</v>
      </c>
      <c r="U19" s="27">
        <f t="shared" si="26"/>
        <v>0</v>
      </c>
      <c r="V19" s="37">
        <v>17.22</v>
      </c>
      <c r="W19" s="27">
        <f t="shared" si="7"/>
        <v>7.853333333333334</v>
      </c>
      <c r="X19" s="37">
        <f>SUM($X$48)</f>
        <v>131</v>
      </c>
      <c r="Y19" s="27">
        <f t="shared" si="8"/>
        <v>0</v>
      </c>
      <c r="Z19" s="38">
        <f>LARGE((U19,W19,Y19),1)</f>
        <v>7.853333333333334</v>
      </c>
      <c r="AA19" s="37">
        <v>4.9</v>
      </c>
      <c r="AB19" s="27">
        <f t="shared" si="9"/>
        <v>7.000000000000002</v>
      </c>
      <c r="AC19" s="37">
        <f>SUM($AC$48)</f>
        <v>1</v>
      </c>
      <c r="AD19" s="27">
        <f t="shared" si="10"/>
        <v>0</v>
      </c>
      <c r="AE19" s="37">
        <v>10.25</v>
      </c>
      <c r="AF19" s="27">
        <f t="shared" si="11"/>
        <v>7.083333333333334</v>
      </c>
      <c r="AG19" s="38">
        <f>LARGE((AB19,AD19,AF19),1)</f>
        <v>7.083333333333334</v>
      </c>
      <c r="AH19" s="36">
        <v>8.99</v>
      </c>
      <c r="AI19" s="27">
        <f t="shared" si="12"/>
        <v>6.659259259259259</v>
      </c>
      <c r="AJ19" s="36">
        <v>40.4</v>
      </c>
      <c r="AK19" s="27">
        <f t="shared" si="13"/>
        <v>6.233333333333333</v>
      </c>
      <c r="AL19" s="36">
        <v>21.5</v>
      </c>
      <c r="AM19" s="27">
        <f t="shared" si="14"/>
        <v>5.9</v>
      </c>
      <c r="AN19" s="37">
        <v>12.07</v>
      </c>
      <c r="AO19" s="27">
        <f t="shared" si="15"/>
        <v>4.023333333333333</v>
      </c>
      <c r="AP19" s="38">
        <f>LARGE((AI19,AK19,AM19,AO19),1)</f>
        <v>6.659259259259259</v>
      </c>
      <c r="AQ19" s="39">
        <f>SUM(Geräte!AK19)</f>
        <v>0</v>
      </c>
      <c r="AR19" s="39">
        <f>SUM(Geräte!AL19)</f>
        <v>0</v>
      </c>
      <c r="AS19" s="39">
        <f>SUM(Geräte!AM19)</f>
        <v>0</v>
      </c>
      <c r="AT19" s="38">
        <f t="shared" si="16"/>
        <v>0</v>
      </c>
      <c r="AU19" s="27">
        <f t="shared" si="23"/>
        <v>50.75259259259259</v>
      </c>
      <c r="AV19" s="100">
        <f t="shared" si="17"/>
        <v>18</v>
      </c>
      <c r="AW19" s="27">
        <f t="shared" si="18"/>
        <v>27.595925925925926</v>
      </c>
      <c r="AX19" s="27">
        <f>SMALL((S19,J19,Z19,AG19,AP19,AT19),1)</f>
        <v>0</v>
      </c>
      <c r="AY19" s="27">
        <f>SMALL((S19,J19,Z19,AG19,AP19,AT19),2)</f>
        <v>0</v>
      </c>
      <c r="AZ19" s="27">
        <f t="shared" si="19"/>
        <v>27.595925925925926</v>
      </c>
      <c r="BA19" s="100">
        <f t="shared" si="20"/>
        <v>18</v>
      </c>
    </row>
    <row r="20" spans="1:53" ht="12.75">
      <c r="A20" s="21">
        <v>15</v>
      </c>
      <c r="B20" s="3" t="s">
        <v>41</v>
      </c>
      <c r="C20" s="3" t="s">
        <v>42</v>
      </c>
      <c r="D20" s="37">
        <f t="shared" si="21"/>
        <v>-5</v>
      </c>
      <c r="E20" s="27">
        <f t="shared" si="22"/>
        <v>0</v>
      </c>
      <c r="F20" s="36">
        <f>SUM($F$48)</f>
        <v>-46</v>
      </c>
      <c r="G20" s="27">
        <f t="shared" si="0"/>
        <v>0</v>
      </c>
      <c r="H20" s="37">
        <f>SUM($H$48)</f>
        <v>0</v>
      </c>
      <c r="I20" s="27">
        <f t="shared" si="1"/>
        <v>0</v>
      </c>
      <c r="J20" s="38">
        <f>LARGE((E20,G20,I20),1)</f>
        <v>0</v>
      </c>
      <c r="K20" s="37">
        <f>SUM($K$48)</f>
        <v>51.3</v>
      </c>
      <c r="L20" s="27">
        <f t="shared" si="2"/>
        <v>0</v>
      </c>
      <c r="M20" s="36">
        <f>SUM($M$48)</f>
        <v>-1</v>
      </c>
      <c r="N20" s="27">
        <f t="shared" si="4"/>
        <v>0</v>
      </c>
      <c r="O20" s="37">
        <v>0</v>
      </c>
      <c r="P20" s="27">
        <v>0</v>
      </c>
      <c r="Q20" s="37">
        <f t="shared" si="27"/>
        <v>9.6</v>
      </c>
      <c r="R20" s="27">
        <f t="shared" si="5"/>
        <v>0</v>
      </c>
      <c r="S20" s="38">
        <f>LARGE((L20,N20,P20,R20),1)</f>
        <v>0</v>
      </c>
      <c r="T20" s="37">
        <f>SUM($T$48)</f>
        <v>15.3</v>
      </c>
      <c r="U20" s="27">
        <f t="shared" si="26"/>
        <v>0</v>
      </c>
      <c r="V20" s="37">
        <f>SUM(V48)</f>
        <v>29</v>
      </c>
      <c r="W20" s="27">
        <f t="shared" si="7"/>
        <v>0</v>
      </c>
      <c r="X20" s="37">
        <f>SUM($X$48)</f>
        <v>131</v>
      </c>
      <c r="Y20" s="27">
        <f t="shared" si="8"/>
        <v>0</v>
      </c>
      <c r="Z20" s="38">
        <f>LARGE((U20,W20,Y20),1)</f>
        <v>0</v>
      </c>
      <c r="AA20" s="37">
        <v>5.05</v>
      </c>
      <c r="AB20" s="27">
        <f t="shared" si="9"/>
        <v>7.5</v>
      </c>
      <c r="AC20" s="37">
        <f>SUM($AC$48)</f>
        <v>1</v>
      </c>
      <c r="AD20" s="27">
        <f t="shared" si="10"/>
        <v>0</v>
      </c>
      <c r="AE20" s="37">
        <f>SUM($AE$48)</f>
        <v>6</v>
      </c>
      <c r="AF20" s="27">
        <f t="shared" si="11"/>
        <v>0</v>
      </c>
      <c r="AG20" s="38">
        <f>LARGE((AB20,AD20,AF20),1)</f>
        <v>7.5</v>
      </c>
      <c r="AH20" s="36">
        <f>SUM($AH$48)</f>
        <v>0</v>
      </c>
      <c r="AI20" s="27">
        <f t="shared" si="12"/>
        <v>0</v>
      </c>
      <c r="AJ20" s="36">
        <v>51.2</v>
      </c>
      <c r="AK20" s="27">
        <f t="shared" si="13"/>
        <v>8.033333333333333</v>
      </c>
      <c r="AL20" s="36">
        <v>25.8</v>
      </c>
      <c r="AM20" s="27">
        <f t="shared" si="14"/>
        <v>6.76</v>
      </c>
      <c r="AN20" s="37">
        <f>SUM($AN$48)</f>
        <v>0</v>
      </c>
      <c r="AO20" s="27">
        <f t="shared" si="15"/>
        <v>0</v>
      </c>
      <c r="AP20" s="38">
        <f>LARGE((AI20,AK20,AM20,AO20),1)</f>
        <v>8.033333333333333</v>
      </c>
      <c r="AQ20" s="39">
        <f>SUM(Geräte!AK20)</f>
        <v>0</v>
      </c>
      <c r="AR20" s="39">
        <f>SUM(Geräte!AL20)</f>
        <v>0</v>
      </c>
      <c r="AS20" s="39">
        <f>SUM(Geräte!AM20)</f>
        <v>0</v>
      </c>
      <c r="AT20" s="38">
        <f t="shared" si="16"/>
        <v>0</v>
      </c>
      <c r="AU20" s="27">
        <f t="shared" si="23"/>
        <v>22.293333333333333</v>
      </c>
      <c r="AV20" s="100">
        <f t="shared" si="17"/>
        <v>23</v>
      </c>
      <c r="AW20" s="27">
        <f t="shared" si="18"/>
        <v>15.533333333333333</v>
      </c>
      <c r="AX20" s="27">
        <f>SMALL((S20,J20,Z20,AG20,AP20,AT20),1)</f>
        <v>0</v>
      </c>
      <c r="AY20" s="27">
        <f>SMALL((S20,J20,Z20,AG20,AP20,AT20),2)</f>
        <v>0</v>
      </c>
      <c r="AZ20" s="27">
        <f t="shared" si="19"/>
        <v>15.533333333333333</v>
      </c>
      <c r="BA20" s="100">
        <f t="shared" si="20"/>
        <v>25</v>
      </c>
    </row>
    <row r="21" spans="1:53" ht="12.75">
      <c r="A21" s="21">
        <v>16</v>
      </c>
      <c r="B21" s="3" t="s">
        <v>17</v>
      </c>
      <c r="C21" s="3" t="s">
        <v>18</v>
      </c>
      <c r="D21" s="37">
        <f t="shared" si="21"/>
        <v>-5</v>
      </c>
      <c r="E21" s="27">
        <f t="shared" si="22"/>
        <v>0</v>
      </c>
      <c r="F21" s="36">
        <v>5</v>
      </c>
      <c r="G21" s="27">
        <f t="shared" si="0"/>
        <v>4.636363636363637</v>
      </c>
      <c r="H21" s="37">
        <v>6.25</v>
      </c>
      <c r="I21" s="27">
        <f t="shared" si="1"/>
        <v>6.944444444444445</v>
      </c>
      <c r="J21" s="38">
        <f>LARGE((E21,G21,I21),1)</f>
        <v>6.944444444444445</v>
      </c>
      <c r="K21" s="37">
        <v>31.62</v>
      </c>
      <c r="L21" s="27">
        <f t="shared" si="2"/>
        <v>7.871999999999998</v>
      </c>
      <c r="M21" s="36">
        <f>SUM($M$48)</f>
        <v>-1</v>
      </c>
      <c r="N21" s="27">
        <f t="shared" si="4"/>
        <v>0</v>
      </c>
      <c r="O21" s="37">
        <v>5</v>
      </c>
      <c r="P21" s="27">
        <v>5</v>
      </c>
      <c r="Q21" s="37">
        <f t="shared" si="27"/>
        <v>9.6</v>
      </c>
      <c r="R21" s="27">
        <f t="shared" si="5"/>
        <v>0</v>
      </c>
      <c r="S21" s="38">
        <f>LARGE((L21,N21,P21,R21),1)</f>
        <v>7.871999999999998</v>
      </c>
      <c r="T21" s="37">
        <v>11.06</v>
      </c>
      <c r="U21" s="27">
        <f t="shared" si="26"/>
        <v>7.066666666666667</v>
      </c>
      <c r="V21" s="37">
        <v>18.9</v>
      </c>
      <c r="W21" s="27">
        <f t="shared" si="7"/>
        <v>6.733333333333334</v>
      </c>
      <c r="X21" s="37">
        <f>SUM($X$48)</f>
        <v>131</v>
      </c>
      <c r="Y21" s="27">
        <f t="shared" si="8"/>
        <v>0</v>
      </c>
      <c r="Z21" s="38">
        <f>LARGE((U21,W21,Y21),1)</f>
        <v>7.066666666666667</v>
      </c>
      <c r="AA21" s="37">
        <v>5.1</v>
      </c>
      <c r="AB21" s="27">
        <f t="shared" si="9"/>
        <v>7.666666666666666</v>
      </c>
      <c r="AC21" s="90">
        <v>1.52</v>
      </c>
      <c r="AD21" s="89">
        <f t="shared" si="10"/>
        <v>7.800000000000001</v>
      </c>
      <c r="AE21" s="37">
        <v>9.72</v>
      </c>
      <c r="AF21" s="27">
        <f t="shared" si="11"/>
        <v>6.200000000000001</v>
      </c>
      <c r="AG21" s="38">
        <f>LARGE((AB21,AD21,AF21),1)</f>
        <v>7.800000000000001</v>
      </c>
      <c r="AH21" s="36">
        <v>9.32</v>
      </c>
      <c r="AI21" s="27">
        <f t="shared" si="12"/>
        <v>6.9037037037037035</v>
      </c>
      <c r="AJ21" s="36">
        <v>3</v>
      </c>
      <c r="AK21" s="27">
        <f t="shared" si="13"/>
        <v>0</v>
      </c>
      <c r="AL21" s="36">
        <v>30</v>
      </c>
      <c r="AM21" s="27">
        <f t="shared" si="14"/>
        <v>7.6</v>
      </c>
      <c r="AN21" s="37">
        <f>SUM($AN$48)</f>
        <v>0</v>
      </c>
      <c r="AO21" s="27">
        <f t="shared" si="15"/>
        <v>0</v>
      </c>
      <c r="AP21" s="38">
        <f>LARGE((AI21,AK21,AM21,AO21),1)</f>
        <v>7.6</v>
      </c>
      <c r="AQ21" s="39">
        <f>SUM(Geräte!AK21)</f>
        <v>7.8</v>
      </c>
      <c r="AR21" s="39">
        <f>SUM(Geräte!AL21)</f>
        <v>8.2</v>
      </c>
      <c r="AS21" s="39">
        <f>SUM(Geräte!AM21)</f>
        <v>7.1</v>
      </c>
      <c r="AT21" s="38">
        <f t="shared" si="16"/>
        <v>8.2</v>
      </c>
      <c r="AU21" s="27">
        <f t="shared" si="23"/>
        <v>97.52317845117845</v>
      </c>
      <c r="AV21" s="100">
        <f t="shared" si="17"/>
        <v>6</v>
      </c>
      <c r="AW21" s="27">
        <f t="shared" si="18"/>
        <v>45.483111111111114</v>
      </c>
      <c r="AX21" s="27">
        <f>SMALL((S21,J21,Z21,AG21,AP21,AT21),1)</f>
        <v>6.944444444444445</v>
      </c>
      <c r="AY21" s="27">
        <f>SMALL((S21,J21,Z21,AG21,AP21,AT21),2)</f>
        <v>7.066666666666667</v>
      </c>
      <c r="AZ21" s="27">
        <f t="shared" si="19"/>
        <v>31.472</v>
      </c>
      <c r="BA21" s="100">
        <f t="shared" si="20"/>
        <v>10</v>
      </c>
    </row>
    <row r="22" spans="1:53" ht="12.75">
      <c r="A22" s="21">
        <v>17</v>
      </c>
      <c r="B22" s="3" t="s">
        <v>17</v>
      </c>
      <c r="C22" s="3" t="s">
        <v>19</v>
      </c>
      <c r="D22" s="37">
        <f t="shared" si="21"/>
        <v>-5</v>
      </c>
      <c r="E22" s="27">
        <f t="shared" si="22"/>
        <v>0</v>
      </c>
      <c r="F22" s="36">
        <f aca="true" t="shared" si="28" ref="F22:F27">SUM($F$48)</f>
        <v>-46</v>
      </c>
      <c r="G22" s="27">
        <f t="shared" si="0"/>
        <v>0</v>
      </c>
      <c r="H22" s="37">
        <f>SUM($H$48)</f>
        <v>0</v>
      </c>
      <c r="I22" s="27">
        <f t="shared" si="1"/>
        <v>0</v>
      </c>
      <c r="J22" s="38">
        <f>LARGE((E22,G22,I22),1)</f>
        <v>0</v>
      </c>
      <c r="K22" s="37">
        <f>SUM($K$48)</f>
        <v>51.3</v>
      </c>
      <c r="L22" s="27">
        <f t="shared" si="2"/>
        <v>0</v>
      </c>
      <c r="M22" s="36">
        <f>SUM($M$48)</f>
        <v>-1</v>
      </c>
      <c r="N22" s="27">
        <f t="shared" si="4"/>
        <v>0</v>
      </c>
      <c r="O22" s="37">
        <v>0</v>
      </c>
      <c r="P22" s="27">
        <v>0</v>
      </c>
      <c r="Q22" s="37">
        <f t="shared" si="27"/>
        <v>9.6</v>
      </c>
      <c r="R22" s="27">
        <f t="shared" si="5"/>
        <v>0</v>
      </c>
      <c r="S22" s="38">
        <f>LARGE((L22,N22,P22,R22),1)</f>
        <v>0</v>
      </c>
      <c r="T22" s="37">
        <f>SUM($T$48)</f>
        <v>15.3</v>
      </c>
      <c r="U22" s="27">
        <f t="shared" si="26"/>
        <v>0</v>
      </c>
      <c r="V22" s="37">
        <f>SUM($V$48)</f>
        <v>29</v>
      </c>
      <c r="W22" s="27">
        <f t="shared" si="7"/>
        <v>0</v>
      </c>
      <c r="X22" s="37">
        <f>SUM($X$48)</f>
        <v>131</v>
      </c>
      <c r="Y22" s="27">
        <f t="shared" si="8"/>
        <v>0</v>
      </c>
      <c r="Z22" s="38">
        <f>LARGE((U22,W22,Y22),1)</f>
        <v>0</v>
      </c>
      <c r="AA22" s="37">
        <f>SUM($AA$48)</f>
        <v>2.8</v>
      </c>
      <c r="AB22" s="27">
        <f t="shared" si="9"/>
        <v>0</v>
      </c>
      <c r="AC22" s="37">
        <f>SUM($AC$48)</f>
        <v>1</v>
      </c>
      <c r="AD22" s="27">
        <f t="shared" si="10"/>
        <v>0</v>
      </c>
      <c r="AE22" s="37">
        <f>SUM($AE$48)</f>
        <v>6</v>
      </c>
      <c r="AF22" s="27">
        <f t="shared" si="11"/>
        <v>0</v>
      </c>
      <c r="AG22" s="38">
        <f>LARGE((AB22,AD22,AF22),1)</f>
        <v>0</v>
      </c>
      <c r="AH22" s="36">
        <f>SUM($AH$48)</f>
        <v>0</v>
      </c>
      <c r="AI22" s="27">
        <f t="shared" si="12"/>
        <v>0</v>
      </c>
      <c r="AJ22" s="36">
        <v>3</v>
      </c>
      <c r="AK22" s="27">
        <f t="shared" si="13"/>
        <v>0</v>
      </c>
      <c r="AL22" s="36" t="s">
        <v>95</v>
      </c>
      <c r="AM22" s="27">
        <f t="shared" si="14"/>
        <v>0</v>
      </c>
      <c r="AN22" s="37">
        <f>SUM($AN$48)</f>
        <v>0</v>
      </c>
      <c r="AO22" s="27">
        <f t="shared" si="15"/>
        <v>0</v>
      </c>
      <c r="AP22" s="38">
        <f>LARGE((AI22,AK22,AM22,AO22),1)</f>
        <v>0</v>
      </c>
      <c r="AQ22" s="39">
        <f>SUM(Geräte!AK22)</f>
        <v>0</v>
      </c>
      <c r="AR22" s="39">
        <f>SUM(Geräte!AL22)</f>
        <v>0</v>
      </c>
      <c r="AS22" s="39">
        <f>SUM(Geräte!AM22)</f>
        <v>0</v>
      </c>
      <c r="AT22" s="38">
        <f t="shared" si="16"/>
        <v>0</v>
      </c>
      <c r="AU22" s="27">
        <f t="shared" si="23"/>
        <v>0</v>
      </c>
      <c r="AV22" s="100">
        <f t="shared" si="17"/>
        <v>30</v>
      </c>
      <c r="AW22" s="27">
        <f t="shared" si="18"/>
        <v>0</v>
      </c>
      <c r="AX22" s="27">
        <f>SMALL((S22,J22,Z22,AG22,AP22,AT22),1)</f>
        <v>0</v>
      </c>
      <c r="AY22" s="27">
        <f>SMALL((S22,J22,Z22,AG22,AP22,AT22),2)</f>
        <v>0</v>
      </c>
      <c r="AZ22" s="27">
        <f t="shared" si="19"/>
        <v>0</v>
      </c>
      <c r="BA22" s="100">
        <f t="shared" si="20"/>
        <v>30</v>
      </c>
    </row>
    <row r="23" spans="1:53" ht="12.75">
      <c r="A23" s="21">
        <v>18</v>
      </c>
      <c r="B23" s="3" t="s">
        <v>20</v>
      </c>
      <c r="C23" s="3" t="s">
        <v>21</v>
      </c>
      <c r="D23" s="37">
        <v>2.6</v>
      </c>
      <c r="E23" s="27">
        <f t="shared" si="22"/>
        <v>5.428571428571429</v>
      </c>
      <c r="F23" s="36">
        <f t="shared" si="28"/>
        <v>-46</v>
      </c>
      <c r="G23" s="27">
        <f t="shared" si="0"/>
        <v>0</v>
      </c>
      <c r="H23" s="37">
        <v>4.25</v>
      </c>
      <c r="I23" s="27">
        <f t="shared" si="1"/>
        <v>4.722222222222222</v>
      </c>
      <c r="J23" s="38">
        <f>LARGE((E23,G23,I23),1)</f>
        <v>5.428571428571429</v>
      </c>
      <c r="K23" s="37">
        <v>33.32</v>
      </c>
      <c r="L23" s="27">
        <f t="shared" si="2"/>
        <v>7.191999999999998</v>
      </c>
      <c r="M23" s="36">
        <v>39</v>
      </c>
      <c r="N23" s="27">
        <f t="shared" si="4"/>
        <v>6.666666666666667</v>
      </c>
      <c r="O23" s="37">
        <v>9</v>
      </c>
      <c r="P23" s="27">
        <v>4</v>
      </c>
      <c r="Q23" s="37">
        <f t="shared" si="27"/>
        <v>9.6</v>
      </c>
      <c r="R23" s="27">
        <f t="shared" si="5"/>
        <v>0</v>
      </c>
      <c r="S23" s="38">
        <f>LARGE((L23,N23,P23,R23),1)</f>
        <v>7.191999999999998</v>
      </c>
      <c r="T23" s="37">
        <v>11.16</v>
      </c>
      <c r="U23" s="27">
        <f t="shared" si="26"/>
        <v>6.900000000000001</v>
      </c>
      <c r="V23" s="37">
        <v>23.03</v>
      </c>
      <c r="W23" s="27">
        <f t="shared" si="7"/>
        <v>3.979999999999999</v>
      </c>
      <c r="X23" s="37">
        <v>85.79</v>
      </c>
      <c r="Y23" s="27">
        <f t="shared" si="8"/>
        <v>6.458571428571427</v>
      </c>
      <c r="Z23" s="38">
        <f>LARGE((U23,W23,Y23),1)</f>
        <v>6.900000000000001</v>
      </c>
      <c r="AA23" s="37">
        <v>4.6</v>
      </c>
      <c r="AB23" s="27">
        <f t="shared" si="9"/>
        <v>6</v>
      </c>
      <c r="AC23" s="37">
        <v>1.4</v>
      </c>
      <c r="AD23" s="27">
        <f t="shared" si="10"/>
        <v>5.999999999999998</v>
      </c>
      <c r="AE23" s="37">
        <f>SUM($AE$48)</f>
        <v>6</v>
      </c>
      <c r="AF23" s="27">
        <f t="shared" si="11"/>
        <v>0</v>
      </c>
      <c r="AG23" s="38">
        <f>LARGE((AB23,AD23,AF23),1)</f>
        <v>6</v>
      </c>
      <c r="AH23" s="36">
        <v>7.94</v>
      </c>
      <c r="AI23" s="27">
        <f t="shared" si="12"/>
        <v>5.881481481481481</v>
      </c>
      <c r="AJ23" s="36">
        <v>3</v>
      </c>
      <c r="AK23" s="27">
        <f t="shared" si="13"/>
        <v>0</v>
      </c>
      <c r="AL23" s="36">
        <v>24.1</v>
      </c>
      <c r="AM23" s="27">
        <f t="shared" si="14"/>
        <v>6.42</v>
      </c>
      <c r="AN23" s="37">
        <v>16.75</v>
      </c>
      <c r="AO23" s="27">
        <f t="shared" si="15"/>
        <v>5.583333333333333</v>
      </c>
      <c r="AP23" s="38">
        <f>LARGE((AI23,AK23,AM23,AO23),1)</f>
        <v>6.42</v>
      </c>
      <c r="AQ23" s="39">
        <f>SUM(Geräte!AK23)</f>
        <v>7.4</v>
      </c>
      <c r="AR23" s="39">
        <f>SUM(Geräte!AL23)</f>
        <v>5.7</v>
      </c>
      <c r="AS23" s="39">
        <f>SUM(Geräte!AM23)</f>
        <v>5.8</v>
      </c>
      <c r="AT23" s="38">
        <f t="shared" si="16"/>
        <v>7.4</v>
      </c>
      <c r="AU23" s="27">
        <f t="shared" si="23"/>
        <v>94.13284656084657</v>
      </c>
      <c r="AV23" s="100">
        <f t="shared" si="17"/>
        <v>8</v>
      </c>
      <c r="AW23" s="27">
        <f t="shared" si="18"/>
        <v>39.34057142857143</v>
      </c>
      <c r="AX23" s="27">
        <f>SMALL((S23,J23,Z23,AG23,AP23,AT23),1)</f>
        <v>5.428571428571429</v>
      </c>
      <c r="AY23" s="27">
        <f>SMALL((S23,J23,Z23,AG23,AP23,AT23),2)</f>
        <v>6</v>
      </c>
      <c r="AZ23" s="27">
        <f t="shared" si="19"/>
        <v>27.912</v>
      </c>
      <c r="BA23" s="100">
        <f t="shared" si="20"/>
        <v>17</v>
      </c>
    </row>
    <row r="24" spans="1:53" ht="12.75">
      <c r="A24" s="21">
        <v>19</v>
      </c>
      <c r="B24" s="3" t="s">
        <v>22</v>
      </c>
      <c r="C24" s="3" t="s">
        <v>23</v>
      </c>
      <c r="D24" s="37">
        <f t="shared" si="21"/>
        <v>-5</v>
      </c>
      <c r="E24" s="27">
        <f t="shared" si="22"/>
        <v>0</v>
      </c>
      <c r="F24" s="36">
        <f t="shared" si="28"/>
        <v>-46</v>
      </c>
      <c r="G24" s="27">
        <f t="shared" si="0"/>
        <v>0</v>
      </c>
      <c r="H24" s="37">
        <f>SUM($H$48)</f>
        <v>0</v>
      </c>
      <c r="I24" s="27">
        <f t="shared" si="1"/>
        <v>0</v>
      </c>
      <c r="J24" s="38">
        <f>LARGE((E24,G24,I24),1)</f>
        <v>0</v>
      </c>
      <c r="K24" s="37">
        <f>SUM($K$48)</f>
        <v>51.3</v>
      </c>
      <c r="L24" s="27">
        <f t="shared" si="2"/>
        <v>0</v>
      </c>
      <c r="M24" s="36">
        <f>SUM($M$48)</f>
        <v>-1</v>
      </c>
      <c r="N24" s="27">
        <f t="shared" si="4"/>
        <v>0</v>
      </c>
      <c r="O24" s="37">
        <v>0</v>
      </c>
      <c r="P24" s="27">
        <v>0</v>
      </c>
      <c r="Q24" s="37">
        <f t="shared" si="27"/>
        <v>9.6</v>
      </c>
      <c r="R24" s="27">
        <f t="shared" si="5"/>
        <v>0</v>
      </c>
      <c r="S24" s="38">
        <f>LARGE((L24,N24,P24,R24),1)</f>
        <v>0</v>
      </c>
      <c r="T24" s="37">
        <f>SUM($T$48)</f>
        <v>15.3</v>
      </c>
      <c r="U24" s="27">
        <f t="shared" si="26"/>
        <v>0</v>
      </c>
      <c r="V24" s="37">
        <f>SUM($V$48)</f>
        <v>29</v>
      </c>
      <c r="W24" s="27">
        <f t="shared" si="7"/>
        <v>0</v>
      </c>
      <c r="X24" s="37">
        <f>SUM($X$48)</f>
        <v>131</v>
      </c>
      <c r="Y24" s="27">
        <f t="shared" si="8"/>
        <v>0</v>
      </c>
      <c r="Z24" s="38">
        <f>LARGE((U24,W24,Y24),1)</f>
        <v>0</v>
      </c>
      <c r="AA24" s="37">
        <f>SUM($AA$48)</f>
        <v>2.8</v>
      </c>
      <c r="AB24" s="27">
        <f t="shared" si="9"/>
        <v>0</v>
      </c>
      <c r="AC24" s="37">
        <f>SUM($AC$48)</f>
        <v>1</v>
      </c>
      <c r="AD24" s="27">
        <f t="shared" si="10"/>
        <v>0</v>
      </c>
      <c r="AE24" s="37">
        <f>SUM($AE$48)</f>
        <v>6</v>
      </c>
      <c r="AF24" s="27">
        <f t="shared" si="11"/>
        <v>0</v>
      </c>
      <c r="AG24" s="38">
        <f>LARGE((AB24,AD24,AF24),1)</f>
        <v>0</v>
      </c>
      <c r="AH24" s="36">
        <f>SUM($AH$48)</f>
        <v>0</v>
      </c>
      <c r="AI24" s="27">
        <f t="shared" si="12"/>
        <v>0</v>
      </c>
      <c r="AJ24" s="36">
        <v>3</v>
      </c>
      <c r="AK24" s="27">
        <f t="shared" si="13"/>
        <v>0</v>
      </c>
      <c r="AL24" s="36" t="s">
        <v>95</v>
      </c>
      <c r="AM24" s="27">
        <f t="shared" si="14"/>
        <v>0</v>
      </c>
      <c r="AN24" s="37">
        <f>SUM($AN$48)</f>
        <v>0</v>
      </c>
      <c r="AO24" s="27">
        <f t="shared" si="15"/>
        <v>0</v>
      </c>
      <c r="AP24" s="38">
        <f>LARGE((AI24,AK24,AM24,AO24),1)</f>
        <v>0</v>
      </c>
      <c r="AQ24" s="39">
        <f>SUM(Geräte!AK24)</f>
        <v>0</v>
      </c>
      <c r="AR24" s="39">
        <f>SUM(Geräte!AL24)</f>
        <v>0</v>
      </c>
      <c r="AS24" s="39">
        <f>SUM(Geräte!AM24)</f>
        <v>0</v>
      </c>
      <c r="AT24" s="38">
        <f t="shared" si="16"/>
        <v>0</v>
      </c>
      <c r="AU24" s="27">
        <f t="shared" si="23"/>
        <v>0</v>
      </c>
      <c r="AV24" s="100">
        <f t="shared" si="17"/>
        <v>30</v>
      </c>
      <c r="AW24" s="27">
        <f t="shared" si="18"/>
        <v>0</v>
      </c>
      <c r="AX24" s="27">
        <f>SMALL((S24,J24,Z24,AG24,AP24,AT24),1)</f>
        <v>0</v>
      </c>
      <c r="AY24" s="27">
        <f>SMALL((S24,J24,Z24,AG24,AP24,AT24),2)</f>
        <v>0</v>
      </c>
      <c r="AZ24" s="27">
        <f t="shared" si="19"/>
        <v>0</v>
      </c>
      <c r="BA24" s="100">
        <f t="shared" si="20"/>
        <v>30</v>
      </c>
    </row>
    <row r="25" spans="1:53" ht="12.75">
      <c r="A25" s="21">
        <v>20</v>
      </c>
      <c r="B25" s="3" t="s">
        <v>24</v>
      </c>
      <c r="C25" s="3" t="s">
        <v>10</v>
      </c>
      <c r="D25" s="37">
        <f t="shared" si="21"/>
        <v>-5</v>
      </c>
      <c r="E25" s="27">
        <f t="shared" si="22"/>
        <v>0</v>
      </c>
      <c r="F25" s="36">
        <f t="shared" si="28"/>
        <v>-46</v>
      </c>
      <c r="G25" s="27">
        <f t="shared" si="0"/>
        <v>0</v>
      </c>
      <c r="H25" s="37">
        <f>SUM($H$48)</f>
        <v>0</v>
      </c>
      <c r="I25" s="27">
        <f t="shared" si="1"/>
        <v>0</v>
      </c>
      <c r="J25" s="38">
        <f>LARGE((E25,G25,I25),1)</f>
        <v>0</v>
      </c>
      <c r="K25" s="37">
        <f>SUM($K$48)</f>
        <v>51.3</v>
      </c>
      <c r="L25" s="27">
        <f t="shared" si="2"/>
        <v>0</v>
      </c>
      <c r="M25" s="36">
        <f>SUM($M$48)</f>
        <v>-1</v>
      </c>
      <c r="N25" s="27">
        <f t="shared" si="4"/>
        <v>0</v>
      </c>
      <c r="O25" s="37">
        <v>0</v>
      </c>
      <c r="P25" s="27">
        <v>0</v>
      </c>
      <c r="Q25" s="37">
        <f t="shared" si="27"/>
        <v>9.6</v>
      </c>
      <c r="R25" s="27">
        <f t="shared" si="5"/>
        <v>0</v>
      </c>
      <c r="S25" s="38">
        <f>LARGE((L25,N25,P25,R25),1)</f>
        <v>0</v>
      </c>
      <c r="T25" s="37">
        <f>SUM($T$48)</f>
        <v>15.3</v>
      </c>
      <c r="U25" s="27">
        <f t="shared" si="26"/>
        <v>0</v>
      </c>
      <c r="V25" s="37">
        <f>SUM($V$48)</f>
        <v>29</v>
      </c>
      <c r="W25" s="27">
        <f t="shared" si="7"/>
        <v>0</v>
      </c>
      <c r="X25" s="37">
        <f>SUM($X$48)</f>
        <v>131</v>
      </c>
      <c r="Y25" s="27">
        <f t="shared" si="8"/>
        <v>0</v>
      </c>
      <c r="Z25" s="38">
        <f>LARGE((U25,W25,Y25),1)</f>
        <v>0</v>
      </c>
      <c r="AA25" s="37">
        <f>SUM($AA$48)</f>
        <v>2.8</v>
      </c>
      <c r="AB25" s="27">
        <f t="shared" si="9"/>
        <v>0</v>
      </c>
      <c r="AC25" s="37">
        <v>1.4</v>
      </c>
      <c r="AD25" s="27">
        <f t="shared" si="10"/>
        <v>5.999999999999998</v>
      </c>
      <c r="AE25" s="37">
        <f>SUM($AE$48)</f>
        <v>6</v>
      </c>
      <c r="AF25" s="27">
        <f t="shared" si="11"/>
        <v>0</v>
      </c>
      <c r="AG25" s="38">
        <f>LARGE((AB25,AD25,AF25),1)</f>
        <v>5.999999999999998</v>
      </c>
      <c r="AH25" s="36">
        <f>SUM($AH$48)</f>
        <v>0</v>
      </c>
      <c r="AI25" s="27">
        <f t="shared" si="12"/>
        <v>0</v>
      </c>
      <c r="AJ25" s="36">
        <v>3</v>
      </c>
      <c r="AK25" s="27">
        <f t="shared" si="13"/>
        <v>0</v>
      </c>
      <c r="AL25" s="36" t="s">
        <v>95</v>
      </c>
      <c r="AM25" s="27">
        <f t="shared" si="14"/>
        <v>0</v>
      </c>
      <c r="AN25" s="37">
        <f>SUM($AN$48)</f>
        <v>0</v>
      </c>
      <c r="AO25" s="27">
        <f t="shared" si="15"/>
        <v>0</v>
      </c>
      <c r="AP25" s="38">
        <f>LARGE((AI25,AK25,AM25,AO25),1)</f>
        <v>0</v>
      </c>
      <c r="AQ25" s="39">
        <f>SUM(Geräte!AK25)</f>
        <v>0</v>
      </c>
      <c r="AR25" s="39">
        <f>SUM(Geräte!AL25)</f>
        <v>0</v>
      </c>
      <c r="AS25" s="39">
        <f>SUM(Geräte!AM25)</f>
        <v>0</v>
      </c>
      <c r="AT25" s="38">
        <f t="shared" si="16"/>
        <v>0</v>
      </c>
      <c r="AU25" s="27">
        <f t="shared" si="23"/>
        <v>5.999999999999998</v>
      </c>
      <c r="AV25" s="100">
        <f t="shared" si="17"/>
        <v>29</v>
      </c>
      <c r="AW25" s="27">
        <f t="shared" si="18"/>
        <v>5.999999999999998</v>
      </c>
      <c r="AX25" s="27">
        <f>SMALL((S25,J25,Z25,AG25,AP25,AT25),1)</f>
        <v>0</v>
      </c>
      <c r="AY25" s="27">
        <f>SMALL((S25,J25,Z25,AG25,AP25,AT25),2)</f>
        <v>0</v>
      </c>
      <c r="AZ25" s="27">
        <f t="shared" si="19"/>
        <v>5.999999999999998</v>
      </c>
      <c r="BA25" s="100">
        <f t="shared" si="20"/>
        <v>29</v>
      </c>
    </row>
    <row r="26" spans="1:53" ht="12.75">
      <c r="A26" s="21">
        <v>21</v>
      </c>
      <c r="B26" s="3" t="s">
        <v>27</v>
      </c>
      <c r="C26" s="3" t="s">
        <v>21</v>
      </c>
      <c r="D26" s="37">
        <f t="shared" si="21"/>
        <v>-5</v>
      </c>
      <c r="E26" s="27">
        <f t="shared" si="22"/>
        <v>0</v>
      </c>
      <c r="F26" s="36">
        <f t="shared" si="28"/>
        <v>-46</v>
      </c>
      <c r="G26" s="27">
        <f t="shared" si="0"/>
        <v>0</v>
      </c>
      <c r="H26" s="37">
        <f>SUM($H$48)</f>
        <v>0</v>
      </c>
      <c r="I26" s="27">
        <f t="shared" si="1"/>
        <v>0</v>
      </c>
      <c r="J26" s="38">
        <f>LARGE((E26,G26,I26),1)</f>
        <v>0</v>
      </c>
      <c r="K26" s="37">
        <f>SUM($K$48)</f>
        <v>51.3</v>
      </c>
      <c r="L26" s="27">
        <f t="shared" si="2"/>
        <v>0</v>
      </c>
      <c r="M26" s="36">
        <f>SUM($M$48)</f>
        <v>-1</v>
      </c>
      <c r="N26" s="27">
        <f t="shared" si="4"/>
        <v>0</v>
      </c>
      <c r="O26" s="37">
        <v>0</v>
      </c>
      <c r="P26" s="27">
        <v>0</v>
      </c>
      <c r="Q26" s="37">
        <f t="shared" si="27"/>
        <v>9.6</v>
      </c>
      <c r="R26" s="27">
        <f t="shared" si="5"/>
        <v>0</v>
      </c>
      <c r="S26" s="38">
        <f>LARGE((L26,N26,P26,R26),1)</f>
        <v>0</v>
      </c>
      <c r="T26" s="37">
        <f>SUM($T$48)</f>
        <v>15.3</v>
      </c>
      <c r="U26" s="27">
        <f t="shared" si="26"/>
        <v>0</v>
      </c>
      <c r="V26" s="37">
        <f>SUM($V$48)</f>
        <v>29</v>
      </c>
      <c r="W26" s="27">
        <f t="shared" si="7"/>
        <v>0</v>
      </c>
      <c r="X26" s="37">
        <f>SUM($X$48)</f>
        <v>131</v>
      </c>
      <c r="Y26" s="27">
        <f t="shared" si="8"/>
        <v>0</v>
      </c>
      <c r="Z26" s="38">
        <f>LARGE((U26,W26,Y26),1)</f>
        <v>0</v>
      </c>
      <c r="AA26" s="37">
        <f>SUM($AA$48)</f>
        <v>2.8</v>
      </c>
      <c r="AB26" s="27">
        <f t="shared" si="9"/>
        <v>0</v>
      </c>
      <c r="AC26" s="37">
        <f>SUM($AC$48)</f>
        <v>1</v>
      </c>
      <c r="AD26" s="27">
        <f t="shared" si="10"/>
        <v>0</v>
      </c>
      <c r="AE26" s="37">
        <f>SUM($AE$48)</f>
        <v>6</v>
      </c>
      <c r="AF26" s="27">
        <f t="shared" si="11"/>
        <v>0</v>
      </c>
      <c r="AG26" s="38">
        <f>LARGE((AB26,AD26,AF26),1)</f>
        <v>0</v>
      </c>
      <c r="AH26" s="36">
        <f>SUM($AH$48)</f>
        <v>0</v>
      </c>
      <c r="AI26" s="27">
        <f t="shared" si="12"/>
        <v>0</v>
      </c>
      <c r="AJ26" s="36">
        <v>3</v>
      </c>
      <c r="AK26" s="27">
        <f t="shared" si="13"/>
        <v>0</v>
      </c>
      <c r="AL26" s="36" t="s">
        <v>95</v>
      </c>
      <c r="AM26" s="27">
        <f t="shared" si="14"/>
        <v>0</v>
      </c>
      <c r="AN26" s="37">
        <f>SUM($AN$48)</f>
        <v>0</v>
      </c>
      <c r="AO26" s="27">
        <f t="shared" si="15"/>
        <v>0</v>
      </c>
      <c r="AP26" s="38">
        <f>LARGE((AI26,AK26,AM26,AO26),1)</f>
        <v>0</v>
      </c>
      <c r="AQ26" s="39">
        <f>SUM(Geräte!AK26)</f>
        <v>0</v>
      </c>
      <c r="AR26" s="39">
        <f>SUM(Geräte!AL26)</f>
        <v>0</v>
      </c>
      <c r="AS26" s="39">
        <f>SUM(Geräte!AM26)</f>
        <v>0</v>
      </c>
      <c r="AT26" s="38">
        <f t="shared" si="16"/>
        <v>0</v>
      </c>
      <c r="AU26" s="27">
        <f t="shared" si="23"/>
        <v>0</v>
      </c>
      <c r="AV26" s="100">
        <f t="shared" si="17"/>
        <v>30</v>
      </c>
      <c r="AW26" s="27">
        <f t="shared" si="18"/>
        <v>0</v>
      </c>
      <c r="AX26" s="27">
        <f>SMALL((S26,J26,Z26,AG26,AP26,AT26),1)</f>
        <v>0</v>
      </c>
      <c r="AY26" s="27">
        <f>SMALL((S26,J26,Z26,AG26,AP26,AT26),2)</f>
        <v>0</v>
      </c>
      <c r="AZ26" s="27">
        <f t="shared" si="19"/>
        <v>0</v>
      </c>
      <c r="BA26" s="100">
        <f t="shared" si="20"/>
        <v>30</v>
      </c>
    </row>
    <row r="27" spans="1:53" ht="12.75">
      <c r="A27" s="21">
        <v>22</v>
      </c>
      <c r="B27" s="3" t="s">
        <v>27</v>
      </c>
      <c r="C27" s="3" t="s">
        <v>44</v>
      </c>
      <c r="D27" s="37">
        <v>3.05</v>
      </c>
      <c r="E27" s="27">
        <f t="shared" si="22"/>
        <v>5.750000000000001</v>
      </c>
      <c r="F27" s="36">
        <f t="shared" si="28"/>
        <v>-46</v>
      </c>
      <c r="G27" s="27">
        <f t="shared" si="0"/>
        <v>0</v>
      </c>
      <c r="H27" s="37">
        <v>5.32</v>
      </c>
      <c r="I27" s="27">
        <f t="shared" si="1"/>
        <v>5.911111111111111</v>
      </c>
      <c r="J27" s="38">
        <f>LARGE((E27,G27,I27),1)</f>
        <v>5.911111111111111</v>
      </c>
      <c r="K27" s="37">
        <v>32.5</v>
      </c>
      <c r="L27" s="27">
        <f t="shared" si="2"/>
        <v>7.519999999999999</v>
      </c>
      <c r="M27" s="36">
        <v>24</v>
      </c>
      <c r="N27" s="27">
        <f t="shared" si="4"/>
        <v>4.166666666666667</v>
      </c>
      <c r="O27" s="37">
        <v>9</v>
      </c>
      <c r="P27" s="27">
        <v>4</v>
      </c>
      <c r="Q27" s="37">
        <f t="shared" si="27"/>
        <v>9.6</v>
      </c>
      <c r="R27" s="27">
        <f t="shared" si="5"/>
        <v>0</v>
      </c>
      <c r="S27" s="38">
        <f>LARGE((L27,N27,P27,R27),1)</f>
        <v>7.519999999999999</v>
      </c>
      <c r="T27" s="37">
        <v>11.2</v>
      </c>
      <c r="U27" s="27">
        <f t="shared" si="26"/>
        <v>6.833333333333336</v>
      </c>
      <c r="V27" s="37">
        <v>21.44</v>
      </c>
      <c r="W27" s="27">
        <f t="shared" si="7"/>
        <v>5.039999999999999</v>
      </c>
      <c r="X27" s="37">
        <v>90.44</v>
      </c>
      <c r="Y27" s="27">
        <f t="shared" si="8"/>
        <v>5.7942857142857145</v>
      </c>
      <c r="Z27" s="38">
        <f>LARGE((U27,W27,Y27),1)</f>
        <v>6.833333333333336</v>
      </c>
      <c r="AA27" s="37">
        <v>4.4</v>
      </c>
      <c r="AB27" s="27">
        <f t="shared" si="9"/>
        <v>5.333333333333336</v>
      </c>
      <c r="AC27" s="37">
        <v>1.4</v>
      </c>
      <c r="AD27" s="27">
        <f t="shared" si="10"/>
        <v>5.999999999999998</v>
      </c>
      <c r="AE27" s="37">
        <v>8.15</v>
      </c>
      <c r="AF27" s="27">
        <f t="shared" si="11"/>
        <v>3.583333333333334</v>
      </c>
      <c r="AG27" s="38">
        <f>LARGE((AB27,AD27,AF27),1)</f>
        <v>5.999999999999998</v>
      </c>
      <c r="AH27" s="36">
        <v>8.03</v>
      </c>
      <c r="AI27" s="27">
        <f t="shared" si="12"/>
        <v>5.948148148148147</v>
      </c>
      <c r="AJ27" s="36">
        <v>3</v>
      </c>
      <c r="AK27" s="27">
        <f t="shared" si="13"/>
        <v>0</v>
      </c>
      <c r="AL27" s="36">
        <v>8.6</v>
      </c>
      <c r="AM27" s="27">
        <f t="shared" si="14"/>
        <v>3.3200000000000003</v>
      </c>
      <c r="AN27" s="37">
        <v>17.06</v>
      </c>
      <c r="AO27" s="27">
        <f t="shared" si="15"/>
        <v>5.6866666666666665</v>
      </c>
      <c r="AP27" s="38">
        <f>LARGE((AI27,AK27,AM27,AO27),1)</f>
        <v>5.948148148148147</v>
      </c>
      <c r="AQ27" s="39">
        <f>SUM(Geräte!AK27)</f>
        <v>6.3</v>
      </c>
      <c r="AR27" s="39">
        <f>SUM(Geräte!AL27)</f>
        <v>8.5</v>
      </c>
      <c r="AS27" s="39">
        <f>SUM(Geräte!AM27)</f>
        <v>6.4</v>
      </c>
      <c r="AT27" s="38">
        <f t="shared" si="16"/>
        <v>8.5</v>
      </c>
      <c r="AU27" s="27">
        <f t="shared" si="23"/>
        <v>96.08687830687832</v>
      </c>
      <c r="AV27" s="100">
        <f t="shared" si="17"/>
        <v>7</v>
      </c>
      <c r="AW27" s="27">
        <f t="shared" si="18"/>
        <v>40.71259259259259</v>
      </c>
      <c r="AX27" s="27">
        <f>SMALL((S27,J27,Z27,AG27,AP27,AT27),1)</f>
        <v>5.911111111111111</v>
      </c>
      <c r="AY27" s="27">
        <f>SMALL((S27,J27,Z27,AG27,AP27,AT27),2)</f>
        <v>5.948148148148147</v>
      </c>
      <c r="AZ27" s="27">
        <f t="shared" si="19"/>
        <v>28.85333333333333</v>
      </c>
      <c r="BA27" s="100">
        <f t="shared" si="20"/>
        <v>13</v>
      </c>
    </row>
    <row r="28" spans="1:53" ht="12.75">
      <c r="A28" s="21">
        <v>23</v>
      </c>
      <c r="B28" s="3" t="s">
        <v>27</v>
      </c>
      <c r="C28" s="3" t="s">
        <v>28</v>
      </c>
      <c r="D28" s="37">
        <f t="shared" si="21"/>
        <v>-5</v>
      </c>
      <c r="E28" s="27">
        <f t="shared" si="22"/>
        <v>0</v>
      </c>
      <c r="F28" s="36">
        <v>10</v>
      </c>
      <c r="G28" s="27">
        <f t="shared" si="0"/>
        <v>5.090909090909091</v>
      </c>
      <c r="H28" s="37">
        <v>4.85</v>
      </c>
      <c r="I28" s="27">
        <f t="shared" si="1"/>
        <v>5.388888888888888</v>
      </c>
      <c r="J28" s="38">
        <f>LARGE((E28,G28,I28),1)</f>
        <v>5.388888888888888</v>
      </c>
      <c r="K28" s="37">
        <v>29.38</v>
      </c>
      <c r="L28" s="27">
        <f t="shared" si="2"/>
        <v>8.767999999999999</v>
      </c>
      <c r="M28" s="36">
        <f>SUM($M$48)</f>
        <v>-1</v>
      </c>
      <c r="N28" s="27">
        <f t="shared" si="4"/>
        <v>0</v>
      </c>
      <c r="O28" s="37">
        <v>3</v>
      </c>
      <c r="P28" s="27">
        <v>6</v>
      </c>
      <c r="Q28" s="37">
        <v>3.92</v>
      </c>
      <c r="R28" s="27">
        <f t="shared" si="5"/>
        <v>7.573333333333333</v>
      </c>
      <c r="S28" s="38">
        <f>LARGE((L28,N28,P28,R28),1)</f>
        <v>8.767999999999999</v>
      </c>
      <c r="T28" s="37">
        <v>9.6</v>
      </c>
      <c r="U28" s="27">
        <f t="shared" si="26"/>
        <v>9.500000000000002</v>
      </c>
      <c r="V28" s="37">
        <v>20.05</v>
      </c>
      <c r="W28" s="27">
        <f t="shared" si="7"/>
        <v>5.966666666666666</v>
      </c>
      <c r="X28" s="37">
        <v>79.41</v>
      </c>
      <c r="Y28" s="27">
        <f t="shared" si="8"/>
        <v>7.37</v>
      </c>
      <c r="Z28" s="38">
        <f>LARGE((U28,W28,Y28),1)</f>
        <v>9.500000000000002</v>
      </c>
      <c r="AA28" s="37">
        <f>SUM($AA$48)</f>
        <v>2.8</v>
      </c>
      <c r="AB28" s="27">
        <f t="shared" si="9"/>
        <v>0</v>
      </c>
      <c r="AC28" s="37">
        <v>1.35</v>
      </c>
      <c r="AD28" s="27">
        <f t="shared" si="10"/>
        <v>5.250000000000002</v>
      </c>
      <c r="AE28" s="37">
        <v>10.29</v>
      </c>
      <c r="AF28" s="27">
        <f t="shared" si="11"/>
        <v>7.149999999999999</v>
      </c>
      <c r="AG28" s="38">
        <f>LARGE((AB28,AD28,AF28),1)</f>
        <v>7.149999999999999</v>
      </c>
      <c r="AH28" s="36">
        <v>6.85</v>
      </c>
      <c r="AI28" s="27">
        <f t="shared" si="12"/>
        <v>5.0740740740740735</v>
      </c>
      <c r="AJ28" s="36">
        <v>31.9</v>
      </c>
      <c r="AK28" s="27">
        <f t="shared" si="13"/>
        <v>4.816666666666666</v>
      </c>
      <c r="AL28" s="36" t="s">
        <v>95</v>
      </c>
      <c r="AM28" s="27">
        <f t="shared" si="14"/>
        <v>0</v>
      </c>
      <c r="AN28" s="37">
        <v>18.42</v>
      </c>
      <c r="AO28" s="27">
        <f t="shared" si="15"/>
        <v>6.140000000000001</v>
      </c>
      <c r="AP28" s="38">
        <f>LARGE((AI28,AK28,AM28,AO28),1)</f>
        <v>6.140000000000001</v>
      </c>
      <c r="AQ28" s="39">
        <f>SUM(Geräte!AK28)</f>
        <v>7.6</v>
      </c>
      <c r="AR28" s="39">
        <f>SUM(Geräte!AL28)</f>
        <v>8.7</v>
      </c>
      <c r="AS28" s="39">
        <f>SUM(Geräte!AM28)</f>
        <v>7.9</v>
      </c>
      <c r="AT28" s="38">
        <f t="shared" si="16"/>
        <v>8.7</v>
      </c>
      <c r="AU28" s="27">
        <f t="shared" si="23"/>
        <v>100.71520538720539</v>
      </c>
      <c r="AV28" s="100">
        <f t="shared" si="17"/>
        <v>3</v>
      </c>
      <c r="AW28" s="27">
        <f t="shared" si="18"/>
        <v>45.64688888888888</v>
      </c>
      <c r="AX28" s="27">
        <f>SMALL((S28,J28,Z28,AG28,AP28,AT28),1)</f>
        <v>5.388888888888888</v>
      </c>
      <c r="AY28" s="27">
        <f>SMALL((S28,J28,Z28,AG28,AP28,AT28),2)</f>
        <v>6.140000000000001</v>
      </c>
      <c r="AZ28" s="27">
        <f t="shared" si="19"/>
        <v>34.117999999999995</v>
      </c>
      <c r="BA28" s="100">
        <f t="shared" si="20"/>
        <v>3</v>
      </c>
    </row>
    <row r="29" spans="1:53" ht="12.75">
      <c r="A29" s="21">
        <v>24</v>
      </c>
      <c r="B29" s="3" t="s">
        <v>27</v>
      </c>
      <c r="C29" s="3" t="s">
        <v>29</v>
      </c>
      <c r="D29" s="37">
        <v>6.01</v>
      </c>
      <c r="E29" s="27">
        <f t="shared" si="22"/>
        <v>7.864285714285715</v>
      </c>
      <c r="F29" s="36">
        <v>22</v>
      </c>
      <c r="G29" s="27">
        <f t="shared" si="0"/>
        <v>6.181818181818182</v>
      </c>
      <c r="H29" s="90">
        <v>7.43</v>
      </c>
      <c r="I29" s="89">
        <f t="shared" si="1"/>
        <v>8.255555555555555</v>
      </c>
      <c r="J29" s="38">
        <f>LARGE((E29,G29,I29),1)</f>
        <v>8.255555555555555</v>
      </c>
      <c r="K29" s="37">
        <f>SUM($K$48)</f>
        <v>51.3</v>
      </c>
      <c r="L29" s="27">
        <f t="shared" si="2"/>
        <v>0</v>
      </c>
      <c r="M29" s="36">
        <f>SUM($M$48)</f>
        <v>-1</v>
      </c>
      <c r="N29" s="27">
        <f t="shared" si="4"/>
        <v>0</v>
      </c>
      <c r="O29" s="37">
        <v>0</v>
      </c>
      <c r="P29" s="27">
        <v>0</v>
      </c>
      <c r="Q29" s="37">
        <f>SUM($Q$48)</f>
        <v>9.6</v>
      </c>
      <c r="R29" s="27">
        <f t="shared" si="5"/>
        <v>0</v>
      </c>
      <c r="S29" s="38">
        <f>LARGE((L29,N29,P29,R29),1)</f>
        <v>0</v>
      </c>
      <c r="T29" s="37">
        <v>10.88</v>
      </c>
      <c r="U29" s="27">
        <f t="shared" si="26"/>
        <v>7.366666666666667</v>
      </c>
      <c r="V29" s="37">
        <f>SUM($V$48)</f>
        <v>29</v>
      </c>
      <c r="W29" s="27">
        <f t="shared" si="7"/>
        <v>0</v>
      </c>
      <c r="X29" s="37">
        <f>SUM($X$48)</f>
        <v>131</v>
      </c>
      <c r="Y29" s="27">
        <f t="shared" si="8"/>
        <v>0</v>
      </c>
      <c r="Z29" s="38">
        <f>LARGE((U29,W29,Y29),1)</f>
        <v>7.366666666666667</v>
      </c>
      <c r="AA29" s="37">
        <v>4.3</v>
      </c>
      <c r="AB29" s="27">
        <f t="shared" si="9"/>
        <v>5</v>
      </c>
      <c r="AC29" s="37">
        <v>1.41</v>
      </c>
      <c r="AD29" s="27">
        <f t="shared" si="10"/>
        <v>6.149999999999999</v>
      </c>
      <c r="AE29" s="37">
        <v>8.8</v>
      </c>
      <c r="AF29" s="27">
        <f t="shared" si="11"/>
        <v>4.666666666666668</v>
      </c>
      <c r="AG29" s="38">
        <f>LARGE((AB29,AD29,AF29),1)</f>
        <v>6.149999999999999</v>
      </c>
      <c r="AH29" s="36">
        <f>SUM($AH$48)</f>
        <v>0</v>
      </c>
      <c r="AI29" s="27">
        <f t="shared" si="12"/>
        <v>0</v>
      </c>
      <c r="AJ29" s="36">
        <v>54.15</v>
      </c>
      <c r="AK29" s="27">
        <f t="shared" si="13"/>
        <v>8.525</v>
      </c>
      <c r="AL29" s="36">
        <v>27.9</v>
      </c>
      <c r="AM29" s="27">
        <f t="shared" si="14"/>
        <v>7.18</v>
      </c>
      <c r="AN29" s="37">
        <f>SUM($AN$48)</f>
        <v>0</v>
      </c>
      <c r="AO29" s="27">
        <f t="shared" si="15"/>
        <v>0</v>
      </c>
      <c r="AP29" s="38">
        <f>LARGE((AI29,AK29,AM29,AO29),1)</f>
        <v>8.525</v>
      </c>
      <c r="AQ29" s="39">
        <f>SUM(Geräte!AK29)</f>
        <v>8.7</v>
      </c>
      <c r="AR29" s="39">
        <f>SUM(Geräte!AL29)</f>
        <v>8.4</v>
      </c>
      <c r="AS29" s="39">
        <f>SUM(Geräte!AM29)</f>
        <v>7.8</v>
      </c>
      <c r="AT29" s="38">
        <f t="shared" si="16"/>
        <v>8.7</v>
      </c>
      <c r="AU29" s="27">
        <f t="shared" si="23"/>
        <v>86.08999278499279</v>
      </c>
      <c r="AV29" s="100">
        <f t="shared" si="17"/>
        <v>11</v>
      </c>
      <c r="AW29" s="27">
        <f t="shared" si="18"/>
        <v>38.99722222222222</v>
      </c>
      <c r="AX29" s="27">
        <f>SMALL((S29,J29,Z29,AG29,AP29,AT29),1)</f>
        <v>0</v>
      </c>
      <c r="AY29" s="27">
        <f>SMALL((S29,J29,Z29,AG29,AP29,AT29),2)</f>
        <v>6.149999999999999</v>
      </c>
      <c r="AZ29" s="27">
        <f t="shared" si="19"/>
        <v>32.84722222222222</v>
      </c>
      <c r="BA29" s="100">
        <f t="shared" si="20"/>
        <v>5</v>
      </c>
    </row>
    <row r="30" spans="1:53" ht="12.75">
      <c r="A30" s="21">
        <v>25</v>
      </c>
      <c r="B30" s="3" t="s">
        <v>30</v>
      </c>
      <c r="C30" s="3" t="s">
        <v>3</v>
      </c>
      <c r="D30" s="37">
        <f t="shared" si="21"/>
        <v>-5</v>
      </c>
      <c r="E30" s="27">
        <f t="shared" si="22"/>
        <v>0</v>
      </c>
      <c r="F30" s="36">
        <f>SUM($F$48)</f>
        <v>-46</v>
      </c>
      <c r="G30" s="27">
        <f t="shared" si="0"/>
        <v>0</v>
      </c>
      <c r="H30" s="37">
        <v>4.95</v>
      </c>
      <c r="I30" s="27">
        <f t="shared" si="1"/>
        <v>5.5</v>
      </c>
      <c r="J30" s="38">
        <f>LARGE((E30,G30,I30),1)</f>
        <v>5.5</v>
      </c>
      <c r="K30" s="37">
        <v>31.46</v>
      </c>
      <c r="L30" s="27">
        <f t="shared" si="2"/>
        <v>7.935999999999998</v>
      </c>
      <c r="M30" s="36">
        <f>SUM($M$48)</f>
        <v>-1</v>
      </c>
      <c r="N30" s="27">
        <f t="shared" si="4"/>
        <v>0</v>
      </c>
      <c r="O30" s="37">
        <v>9</v>
      </c>
      <c r="P30" s="27">
        <v>4</v>
      </c>
      <c r="Q30" s="37">
        <f>SUM($Q$48)</f>
        <v>9.6</v>
      </c>
      <c r="R30" s="27">
        <f t="shared" si="5"/>
        <v>0</v>
      </c>
      <c r="S30" s="38">
        <f>LARGE((L30,N30,P30,R30),1)</f>
        <v>7.935999999999998</v>
      </c>
      <c r="T30" s="37">
        <v>12.25</v>
      </c>
      <c r="U30" s="27">
        <f t="shared" si="26"/>
        <v>5.083333333333335</v>
      </c>
      <c r="V30" s="37">
        <f>SUM($V$48)</f>
        <v>29</v>
      </c>
      <c r="W30" s="27">
        <f t="shared" si="7"/>
        <v>0</v>
      </c>
      <c r="X30" s="37">
        <f>SUM($X$48)</f>
        <v>131</v>
      </c>
      <c r="Y30" s="27">
        <f t="shared" si="8"/>
        <v>0</v>
      </c>
      <c r="Z30" s="38">
        <f>LARGE((U30,W30,Y30),1)</f>
        <v>5.083333333333335</v>
      </c>
      <c r="AA30" s="37">
        <v>4.2</v>
      </c>
      <c r="AB30" s="27">
        <f t="shared" si="9"/>
        <v>4.666666666666668</v>
      </c>
      <c r="AC30" s="37">
        <f>SUM($AC$48)</f>
        <v>1</v>
      </c>
      <c r="AD30" s="27">
        <f t="shared" si="10"/>
        <v>0</v>
      </c>
      <c r="AE30" s="37">
        <f>SUM($AE$48)</f>
        <v>6</v>
      </c>
      <c r="AF30" s="27">
        <f t="shared" si="11"/>
        <v>0</v>
      </c>
      <c r="AG30" s="38">
        <f>LARGE((AB30,AD30,AF30),1)</f>
        <v>4.666666666666668</v>
      </c>
      <c r="AH30" s="36">
        <v>8.57</v>
      </c>
      <c r="AI30" s="27">
        <f t="shared" si="12"/>
        <v>6.348148148148148</v>
      </c>
      <c r="AJ30" s="36">
        <v>38.3</v>
      </c>
      <c r="AK30" s="27">
        <f t="shared" si="13"/>
        <v>5.883333333333333</v>
      </c>
      <c r="AL30" s="36">
        <v>16.5</v>
      </c>
      <c r="AM30" s="27">
        <f t="shared" si="14"/>
        <v>4.9</v>
      </c>
      <c r="AN30" s="37">
        <v>16.88</v>
      </c>
      <c r="AO30" s="27">
        <f t="shared" si="15"/>
        <v>5.626666666666666</v>
      </c>
      <c r="AP30" s="38">
        <f>LARGE((AI30,AK30,AM30,AO30),1)</f>
        <v>6.348148148148148</v>
      </c>
      <c r="AQ30" s="39">
        <f>SUM(Geräte!AK30)</f>
        <v>0</v>
      </c>
      <c r="AR30" s="39">
        <f>SUM(Geräte!AL30)</f>
        <v>0</v>
      </c>
      <c r="AS30" s="39">
        <f>SUM(Geräte!AM30)</f>
        <v>0</v>
      </c>
      <c r="AT30" s="38">
        <f t="shared" si="16"/>
        <v>0</v>
      </c>
      <c r="AU30" s="27">
        <f t="shared" si="23"/>
        <v>49.944148148148145</v>
      </c>
      <c r="AV30" s="100">
        <f t="shared" si="17"/>
        <v>19</v>
      </c>
      <c r="AW30" s="27">
        <f t="shared" si="18"/>
        <v>29.534148148148148</v>
      </c>
      <c r="AX30" s="27">
        <f>SMALL((S30,J30,Z30,AG30,AP30,AT30),1)</f>
        <v>0</v>
      </c>
      <c r="AY30" s="27">
        <f>SMALL((S30,J30,Z30,AG30,AP30,AT30),2)</f>
        <v>4.666666666666668</v>
      </c>
      <c r="AZ30" s="27">
        <f t="shared" si="19"/>
        <v>24.86748148148148</v>
      </c>
      <c r="BA30" s="100">
        <f t="shared" si="20"/>
        <v>21</v>
      </c>
    </row>
    <row r="31" spans="1:53" ht="12.75">
      <c r="A31" s="21">
        <v>26</v>
      </c>
      <c r="B31" s="3" t="s">
        <v>45</v>
      </c>
      <c r="C31" s="3" t="s">
        <v>46</v>
      </c>
      <c r="D31" s="37">
        <v>5.36</v>
      </c>
      <c r="E31" s="27">
        <f t="shared" si="22"/>
        <v>7.4</v>
      </c>
      <c r="F31" s="36">
        <v>17</v>
      </c>
      <c r="G31" s="27">
        <f t="shared" si="0"/>
        <v>5.7272727272727275</v>
      </c>
      <c r="H31" s="37">
        <v>6.2</v>
      </c>
      <c r="I31" s="27">
        <f t="shared" si="1"/>
        <v>6.888888888888889</v>
      </c>
      <c r="J31" s="38">
        <f>LARGE((E31,G31,I31),1)</f>
        <v>7.4</v>
      </c>
      <c r="K31" s="37">
        <v>28.94</v>
      </c>
      <c r="L31" s="27">
        <f t="shared" si="2"/>
        <v>8.943999999999999</v>
      </c>
      <c r="M31" s="36">
        <v>31</v>
      </c>
      <c r="N31" s="27">
        <f t="shared" si="4"/>
        <v>5.333333333333333</v>
      </c>
      <c r="O31" s="37">
        <v>0</v>
      </c>
      <c r="P31" s="27">
        <v>0</v>
      </c>
      <c r="Q31" s="37">
        <v>5.86</v>
      </c>
      <c r="R31" s="27">
        <f t="shared" si="5"/>
        <v>4.9866666666666655</v>
      </c>
      <c r="S31" s="38">
        <f>LARGE((L31,N31,P31,R31),1)</f>
        <v>8.943999999999999</v>
      </c>
      <c r="T31" s="37">
        <v>11.28</v>
      </c>
      <c r="U31" s="27">
        <f t="shared" si="26"/>
        <v>6.700000000000003</v>
      </c>
      <c r="V31" s="37">
        <v>18.22</v>
      </c>
      <c r="W31" s="27">
        <f t="shared" si="7"/>
        <v>7.186666666666667</v>
      </c>
      <c r="X31" s="37">
        <v>83.37</v>
      </c>
      <c r="Y31" s="27">
        <f t="shared" si="8"/>
        <v>6.804285714285713</v>
      </c>
      <c r="Z31" s="38">
        <f>LARGE((U31,W31,Y31),1)</f>
        <v>7.186666666666667</v>
      </c>
      <c r="AA31" s="37">
        <v>5.15</v>
      </c>
      <c r="AB31" s="27">
        <f t="shared" si="9"/>
        <v>7.833333333333336</v>
      </c>
      <c r="AC31" s="37">
        <f>SUM($AC$48)</f>
        <v>1</v>
      </c>
      <c r="AD31" s="27">
        <f t="shared" si="10"/>
        <v>0</v>
      </c>
      <c r="AE31" s="90">
        <v>10.3</v>
      </c>
      <c r="AF31" s="89">
        <f t="shared" si="11"/>
        <v>7.166666666666668</v>
      </c>
      <c r="AG31" s="38">
        <f>LARGE((AB31,AD31,AF31),1)</f>
        <v>7.833333333333336</v>
      </c>
      <c r="AH31" s="36">
        <v>9.32</v>
      </c>
      <c r="AI31" s="27">
        <f t="shared" si="12"/>
        <v>6.9037037037037035</v>
      </c>
      <c r="AJ31" s="36">
        <v>41.5</v>
      </c>
      <c r="AK31" s="27">
        <f t="shared" si="13"/>
        <v>6.416666666666667</v>
      </c>
      <c r="AL31" s="36">
        <v>21.6</v>
      </c>
      <c r="AM31" s="27">
        <f t="shared" si="14"/>
        <v>5.92</v>
      </c>
      <c r="AN31" s="37">
        <v>21.99</v>
      </c>
      <c r="AO31" s="27">
        <f t="shared" si="15"/>
        <v>7.329999999999999</v>
      </c>
      <c r="AP31" s="38">
        <f>LARGE((AI31,AK31,AM31,AO31),1)</f>
        <v>7.329999999999999</v>
      </c>
      <c r="AQ31" s="39">
        <f>SUM(Geräte!AK31)</f>
        <v>8</v>
      </c>
      <c r="AR31" s="39">
        <f>SUM(Geräte!AL31)</f>
        <v>5.7</v>
      </c>
      <c r="AS31" s="39">
        <f>SUM(Geräte!AM31)</f>
        <v>7.2</v>
      </c>
      <c r="AT31" s="38">
        <f t="shared" si="16"/>
        <v>8</v>
      </c>
      <c r="AU31" s="27">
        <f t="shared" si="23"/>
        <v>117.45481770081771</v>
      </c>
      <c r="AV31" s="100">
        <f t="shared" si="17"/>
        <v>2</v>
      </c>
      <c r="AW31" s="27">
        <f t="shared" si="18"/>
        <v>46.694</v>
      </c>
      <c r="AX31" s="27">
        <f>SMALL((S31,J31,Z31,AG31,AP31,AT31),1)</f>
        <v>7.186666666666667</v>
      </c>
      <c r="AY31" s="27">
        <f>SMALL((S31,J31,Z31,AG31,AP31,AT31),2)</f>
        <v>7.329999999999999</v>
      </c>
      <c r="AZ31" s="27">
        <f t="shared" si="19"/>
        <v>32.17733333333334</v>
      </c>
      <c r="BA31" s="100">
        <f t="shared" si="20"/>
        <v>6</v>
      </c>
    </row>
    <row r="32" spans="1:53" ht="12.75">
      <c r="A32" s="21">
        <v>27</v>
      </c>
      <c r="B32" s="3" t="s">
        <v>31</v>
      </c>
      <c r="C32" s="3" t="s">
        <v>32</v>
      </c>
      <c r="D32" s="37">
        <f t="shared" si="21"/>
        <v>-5</v>
      </c>
      <c r="E32" s="27">
        <f t="shared" si="22"/>
        <v>0</v>
      </c>
      <c r="F32" s="36">
        <v>13</v>
      </c>
      <c r="G32" s="27">
        <f t="shared" si="0"/>
        <v>5.363636363636363</v>
      </c>
      <c r="H32" s="37">
        <v>6.4</v>
      </c>
      <c r="I32" s="27">
        <f t="shared" si="1"/>
        <v>7.111111111111112</v>
      </c>
      <c r="J32" s="38">
        <f>LARGE((E32,G32,I32),1)</f>
        <v>7.111111111111112</v>
      </c>
      <c r="K32" s="37">
        <f>SUM($K$48)</f>
        <v>51.3</v>
      </c>
      <c r="L32" s="27">
        <f t="shared" si="2"/>
        <v>0</v>
      </c>
      <c r="M32" s="36">
        <v>33</v>
      </c>
      <c r="N32" s="27">
        <f t="shared" si="4"/>
        <v>5.666666666666667</v>
      </c>
      <c r="O32" s="37">
        <v>0</v>
      </c>
      <c r="P32" s="27">
        <v>0</v>
      </c>
      <c r="Q32" s="37">
        <v>5.62</v>
      </c>
      <c r="R32" s="27">
        <f t="shared" si="5"/>
        <v>5.306666666666666</v>
      </c>
      <c r="S32" s="38">
        <f>LARGE((L32,N32,P32,R32),1)</f>
        <v>5.666666666666667</v>
      </c>
      <c r="T32" s="37">
        <v>10.45</v>
      </c>
      <c r="U32" s="27">
        <f t="shared" si="26"/>
        <v>8.083333333333336</v>
      </c>
      <c r="V32" s="37">
        <f>SUM($V$48)</f>
        <v>29</v>
      </c>
      <c r="W32" s="27">
        <f t="shared" si="7"/>
        <v>0</v>
      </c>
      <c r="X32" s="37">
        <f>SUM($X$48)</f>
        <v>131</v>
      </c>
      <c r="Y32" s="27">
        <f t="shared" si="8"/>
        <v>0</v>
      </c>
      <c r="Z32" s="38">
        <f>LARGE((U32,W32,Y32),1)</f>
        <v>8.083333333333336</v>
      </c>
      <c r="AA32" s="37">
        <v>4.73</v>
      </c>
      <c r="AB32" s="27">
        <f t="shared" si="9"/>
        <v>6.433333333333335</v>
      </c>
      <c r="AC32" s="37">
        <f>SUM($AC$48)</f>
        <v>1</v>
      </c>
      <c r="AD32" s="27">
        <f t="shared" si="10"/>
        <v>0</v>
      </c>
      <c r="AE32" s="37">
        <v>10.1</v>
      </c>
      <c r="AF32" s="27">
        <f t="shared" si="11"/>
        <v>6.833333333333333</v>
      </c>
      <c r="AG32" s="38">
        <f>LARGE((AB32,AD32,AF32),1)</f>
        <v>6.833333333333333</v>
      </c>
      <c r="AH32" s="36">
        <v>10.3</v>
      </c>
      <c r="AI32" s="27">
        <f t="shared" si="12"/>
        <v>7.62962962962963</v>
      </c>
      <c r="AJ32" s="36">
        <v>42.7</v>
      </c>
      <c r="AK32" s="27">
        <f t="shared" si="13"/>
        <v>6.616666666666667</v>
      </c>
      <c r="AL32" s="91">
        <v>30.18</v>
      </c>
      <c r="AM32" s="89">
        <f t="shared" si="14"/>
        <v>7.636</v>
      </c>
      <c r="AN32" s="37">
        <f>SUM($AN$48)</f>
        <v>0</v>
      </c>
      <c r="AO32" s="27">
        <f t="shared" si="15"/>
        <v>0</v>
      </c>
      <c r="AP32" s="38">
        <f>LARGE((AI32,AK32,AM32,AO32),1)</f>
        <v>7.636</v>
      </c>
      <c r="AQ32" s="39">
        <f>SUM(Geräte!AK32)</f>
        <v>9.1</v>
      </c>
      <c r="AR32" s="39">
        <f>SUM(Geräte!AL32)</f>
        <v>8.6</v>
      </c>
      <c r="AS32" s="39">
        <f>SUM(Geräte!AM32)</f>
        <v>8.3</v>
      </c>
      <c r="AT32" s="38">
        <f t="shared" si="16"/>
        <v>9.1</v>
      </c>
      <c r="AU32" s="27">
        <f t="shared" si="23"/>
        <v>87.37371043771043</v>
      </c>
      <c r="AV32" s="100">
        <f t="shared" si="17"/>
        <v>10</v>
      </c>
      <c r="AW32" s="27">
        <f t="shared" si="18"/>
        <v>44.43044444444445</v>
      </c>
      <c r="AX32" s="27">
        <f>SMALL((S32,J32,Z32,AG32,AP32,AT32),1)</f>
        <v>5.666666666666667</v>
      </c>
      <c r="AY32" s="27">
        <f>SMALL((S32,J32,Z32,AG32,AP32,AT32),2)</f>
        <v>6.833333333333333</v>
      </c>
      <c r="AZ32" s="27">
        <f t="shared" si="19"/>
        <v>31.930444444444444</v>
      </c>
      <c r="BA32" s="100">
        <f t="shared" si="20"/>
        <v>7</v>
      </c>
    </row>
    <row r="33" spans="1:53" ht="12.75">
      <c r="A33" s="21">
        <v>28</v>
      </c>
      <c r="B33" s="3" t="s">
        <v>33</v>
      </c>
      <c r="C33" s="3" t="s">
        <v>34</v>
      </c>
      <c r="D33" s="37">
        <f t="shared" si="21"/>
        <v>-5</v>
      </c>
      <c r="E33" s="27">
        <f t="shared" si="22"/>
        <v>0</v>
      </c>
      <c r="F33" s="36">
        <f>SUM($F$48)</f>
        <v>-46</v>
      </c>
      <c r="G33" s="27">
        <f t="shared" si="0"/>
        <v>0</v>
      </c>
      <c r="H33" s="37">
        <f>SUM($H$48)</f>
        <v>0</v>
      </c>
      <c r="I33" s="27">
        <f t="shared" si="1"/>
        <v>0</v>
      </c>
      <c r="J33" s="38">
        <f>LARGE((E33,G33,I33),1)</f>
        <v>0</v>
      </c>
      <c r="K33" s="37">
        <f>SUM($K$48)</f>
        <v>51.3</v>
      </c>
      <c r="L33" s="27">
        <f t="shared" si="2"/>
        <v>0</v>
      </c>
      <c r="M33" s="36">
        <f>SUM($M$48)</f>
        <v>-1</v>
      </c>
      <c r="N33" s="27">
        <f t="shared" si="4"/>
        <v>0</v>
      </c>
      <c r="O33" s="37">
        <v>0</v>
      </c>
      <c r="P33" s="27">
        <v>0</v>
      </c>
      <c r="Q33" s="37">
        <v>4.46</v>
      </c>
      <c r="R33" s="27">
        <f t="shared" si="5"/>
        <v>6.853333333333333</v>
      </c>
      <c r="S33" s="38">
        <f>LARGE((L33,N33,P33,R33),1)</f>
        <v>6.853333333333333</v>
      </c>
      <c r="T33" s="37">
        <f>SUM($T$48)</f>
        <v>15.3</v>
      </c>
      <c r="U33" s="27">
        <f t="shared" si="26"/>
        <v>0</v>
      </c>
      <c r="V33" s="37">
        <f>SUM($V$48)</f>
        <v>29</v>
      </c>
      <c r="W33" s="27">
        <f t="shared" si="7"/>
        <v>0</v>
      </c>
      <c r="X33" s="37">
        <v>83.97</v>
      </c>
      <c r="Y33" s="27">
        <f t="shared" si="8"/>
        <v>6.718571428571429</v>
      </c>
      <c r="Z33" s="38">
        <f>LARGE((U33,W33,Y33),1)</f>
        <v>6.718571428571429</v>
      </c>
      <c r="AA33" s="37">
        <f>SUM($AA$48)</f>
        <v>2.8</v>
      </c>
      <c r="AB33" s="27">
        <f t="shared" si="9"/>
        <v>0</v>
      </c>
      <c r="AC33" s="37">
        <f>SUM($AC$48)</f>
        <v>1</v>
      </c>
      <c r="AD33" s="27">
        <f t="shared" si="10"/>
        <v>0</v>
      </c>
      <c r="AE33" s="37">
        <f aca="true" t="shared" si="29" ref="AE33:AE38">SUM($AE$48)</f>
        <v>6</v>
      </c>
      <c r="AF33" s="27">
        <f t="shared" si="11"/>
        <v>0</v>
      </c>
      <c r="AG33" s="38">
        <f>LARGE((AB33,AD33,AF33),1)</f>
        <v>0</v>
      </c>
      <c r="AH33" s="36">
        <f>SUM($AH$48)</f>
        <v>0</v>
      </c>
      <c r="AI33" s="27">
        <f t="shared" si="12"/>
        <v>0</v>
      </c>
      <c r="AJ33" s="36">
        <v>3</v>
      </c>
      <c r="AK33" s="27">
        <f t="shared" si="13"/>
        <v>0</v>
      </c>
      <c r="AL33" s="36" t="s">
        <v>95</v>
      </c>
      <c r="AM33" s="27">
        <f t="shared" si="14"/>
        <v>0</v>
      </c>
      <c r="AN33" s="37">
        <f>SUM($AN$48)</f>
        <v>0</v>
      </c>
      <c r="AO33" s="27">
        <f t="shared" si="15"/>
        <v>0</v>
      </c>
      <c r="AP33" s="38">
        <f>LARGE((AI33,AK33,AM33,AO33),1)</f>
        <v>0</v>
      </c>
      <c r="AQ33" s="39">
        <f>SUM(Geräte!AK33)</f>
        <v>0</v>
      </c>
      <c r="AR33" s="39">
        <f>SUM(Geräte!AL33)</f>
        <v>0</v>
      </c>
      <c r="AS33" s="39">
        <f>SUM(Geräte!AM33)</f>
        <v>0</v>
      </c>
      <c r="AT33" s="38">
        <f t="shared" si="16"/>
        <v>0</v>
      </c>
      <c r="AU33" s="27">
        <f t="shared" si="23"/>
        <v>6.718571428571429</v>
      </c>
      <c r="AV33" s="100">
        <f t="shared" si="17"/>
        <v>28</v>
      </c>
      <c r="AW33" s="27">
        <f t="shared" si="18"/>
        <v>13.571904761904761</v>
      </c>
      <c r="AX33" s="27">
        <f>SMALL((S33,J33,Z33,AG33,AP33,AT33),1)</f>
        <v>0</v>
      </c>
      <c r="AY33" s="27">
        <f>SMALL((S33,J33,Z33,AG33,AP33,AT33),2)</f>
        <v>0</v>
      </c>
      <c r="AZ33" s="27">
        <f t="shared" si="19"/>
        <v>13.571904761904761</v>
      </c>
      <c r="BA33" s="100">
        <f t="shared" si="20"/>
        <v>26</v>
      </c>
    </row>
    <row r="34" spans="1:53" ht="12.75">
      <c r="A34" s="21">
        <v>29</v>
      </c>
      <c r="B34" s="3" t="s">
        <v>33</v>
      </c>
      <c r="C34" s="3" t="s">
        <v>35</v>
      </c>
      <c r="D34" s="37">
        <v>4.1</v>
      </c>
      <c r="E34" s="27">
        <f t="shared" si="22"/>
        <v>6.5</v>
      </c>
      <c r="F34" s="36">
        <f>SUM($F$48)</f>
        <v>-46</v>
      </c>
      <c r="G34" s="27">
        <f t="shared" si="0"/>
        <v>0</v>
      </c>
      <c r="H34" s="37">
        <f>SUM($H$48)</f>
        <v>0</v>
      </c>
      <c r="I34" s="27">
        <f t="shared" si="1"/>
        <v>0</v>
      </c>
      <c r="J34" s="38">
        <f>LARGE((E34,G34,I34),1)</f>
        <v>6.5</v>
      </c>
      <c r="K34" s="37">
        <f>SUM($K$48)</f>
        <v>51.3</v>
      </c>
      <c r="L34" s="27">
        <f t="shared" si="2"/>
        <v>0</v>
      </c>
      <c r="M34" s="36">
        <v>38</v>
      </c>
      <c r="N34" s="27">
        <f t="shared" si="4"/>
        <v>6.5</v>
      </c>
      <c r="O34" s="37">
        <v>0</v>
      </c>
      <c r="P34" s="27">
        <v>0</v>
      </c>
      <c r="Q34" s="37">
        <f>SUM($Q$48)</f>
        <v>9.6</v>
      </c>
      <c r="R34" s="27">
        <f t="shared" si="5"/>
        <v>0</v>
      </c>
      <c r="S34" s="38">
        <f>LARGE((L34,N34,P34,R34),1)</f>
        <v>6.5</v>
      </c>
      <c r="T34" s="37">
        <f>SUM($T$48)</f>
        <v>15.3</v>
      </c>
      <c r="U34" s="27">
        <f t="shared" si="26"/>
        <v>0</v>
      </c>
      <c r="V34" s="37">
        <f>SUM($V$48)</f>
        <v>29</v>
      </c>
      <c r="W34" s="27">
        <f t="shared" si="7"/>
        <v>0</v>
      </c>
      <c r="X34" s="37">
        <v>79.35</v>
      </c>
      <c r="Y34" s="27">
        <f t="shared" si="8"/>
        <v>7.378571428571429</v>
      </c>
      <c r="Z34" s="38">
        <f>LARGE((U34,W34,Y34),1)</f>
        <v>7.378571428571429</v>
      </c>
      <c r="AA34" s="37">
        <v>4.8</v>
      </c>
      <c r="AB34" s="27">
        <f t="shared" si="9"/>
        <v>6.666666666666667</v>
      </c>
      <c r="AC34" s="37">
        <v>1.4</v>
      </c>
      <c r="AD34" s="27">
        <f t="shared" si="10"/>
        <v>5.999999999999998</v>
      </c>
      <c r="AE34" s="37">
        <f t="shared" si="29"/>
        <v>6</v>
      </c>
      <c r="AF34" s="27">
        <f t="shared" si="11"/>
        <v>0</v>
      </c>
      <c r="AG34" s="38">
        <f>LARGE((AB34,AD34,AF34),1)</f>
        <v>6.666666666666667</v>
      </c>
      <c r="AH34" s="91">
        <v>11.96</v>
      </c>
      <c r="AI34" s="89">
        <f t="shared" si="12"/>
        <v>8.85925925925926</v>
      </c>
      <c r="AJ34" s="36">
        <v>57.81</v>
      </c>
      <c r="AK34" s="27">
        <f t="shared" si="13"/>
        <v>9.135</v>
      </c>
      <c r="AL34" s="36">
        <v>28.6</v>
      </c>
      <c r="AM34" s="27">
        <f t="shared" si="14"/>
        <v>7.32</v>
      </c>
      <c r="AN34" s="37">
        <f>SUM($AN$48)</f>
        <v>0</v>
      </c>
      <c r="AO34" s="27">
        <f t="shared" si="15"/>
        <v>0</v>
      </c>
      <c r="AP34" s="38">
        <f>LARGE((AI34,AK34,AM34,AO34),1)</f>
        <v>9.135</v>
      </c>
      <c r="AQ34" s="39">
        <f>SUM(Geräte!AK34)</f>
        <v>7.2</v>
      </c>
      <c r="AR34" s="39">
        <f>SUM(Geräte!AL34)</f>
        <v>8.1</v>
      </c>
      <c r="AS34" s="39">
        <f>SUM(Geräte!AM34)</f>
        <v>7.8</v>
      </c>
      <c r="AT34" s="38">
        <f t="shared" si="16"/>
        <v>8.1</v>
      </c>
      <c r="AU34" s="27">
        <f t="shared" si="23"/>
        <v>81.45949735449736</v>
      </c>
      <c r="AV34" s="100">
        <f t="shared" si="17"/>
        <v>12</v>
      </c>
      <c r="AW34" s="27">
        <f t="shared" si="18"/>
        <v>44.2802380952381</v>
      </c>
      <c r="AX34" s="27">
        <f>SMALL((S34,J34,Z34,AG34,AP34,AT34),1)</f>
        <v>6.5</v>
      </c>
      <c r="AY34" s="27">
        <f>SMALL((S34,J34,Z34,AG34,AP34,AT34),2)</f>
        <v>6.5</v>
      </c>
      <c r="AZ34" s="27">
        <f t="shared" si="19"/>
        <v>31.280238095238097</v>
      </c>
      <c r="BA34" s="100">
        <f t="shared" si="20"/>
        <v>11</v>
      </c>
    </row>
    <row r="35" spans="1:53" ht="12.75">
      <c r="A35" s="21">
        <v>30</v>
      </c>
      <c r="B35" s="3" t="s">
        <v>36</v>
      </c>
      <c r="C35" s="3" t="s">
        <v>37</v>
      </c>
      <c r="D35" s="37">
        <f t="shared" si="21"/>
        <v>-5</v>
      </c>
      <c r="E35" s="27">
        <f t="shared" si="22"/>
        <v>0</v>
      </c>
      <c r="F35" s="36">
        <v>4</v>
      </c>
      <c r="G35" s="27">
        <f t="shared" si="0"/>
        <v>4.545454545454546</v>
      </c>
      <c r="H35" s="37">
        <v>5.25</v>
      </c>
      <c r="I35" s="27">
        <f t="shared" si="1"/>
        <v>5.833333333333333</v>
      </c>
      <c r="J35" s="38">
        <f>LARGE((E35,G35,I35),1)</f>
        <v>5.833333333333333</v>
      </c>
      <c r="K35" s="37">
        <v>29.18</v>
      </c>
      <c r="L35" s="27">
        <f t="shared" si="2"/>
        <v>8.847999999999999</v>
      </c>
      <c r="M35" s="36">
        <v>43</v>
      </c>
      <c r="N35" s="27">
        <f t="shared" si="4"/>
        <v>7.333333333333333</v>
      </c>
      <c r="O35" s="37">
        <v>5</v>
      </c>
      <c r="P35" s="27">
        <v>5</v>
      </c>
      <c r="Q35" s="37">
        <v>6.39</v>
      </c>
      <c r="R35" s="27">
        <f t="shared" si="5"/>
        <v>4.28</v>
      </c>
      <c r="S35" s="38">
        <f>LARGE((L35,N35,P35,R35),1)</f>
        <v>8.847999999999999</v>
      </c>
      <c r="T35" s="37">
        <v>9.97</v>
      </c>
      <c r="U35" s="27">
        <f t="shared" si="26"/>
        <v>8.883333333333335</v>
      </c>
      <c r="V35" s="94">
        <v>16.07</v>
      </c>
      <c r="W35" s="112">
        <f t="shared" si="7"/>
        <v>8.62</v>
      </c>
      <c r="X35" s="37">
        <v>92.72</v>
      </c>
      <c r="Y35" s="27">
        <f t="shared" si="8"/>
        <v>5.468571428571429</v>
      </c>
      <c r="Z35" s="38">
        <f>LARGE((U35,W35,Y35),1)</f>
        <v>8.883333333333335</v>
      </c>
      <c r="AA35" s="37">
        <f>SUM($AA$48)</f>
        <v>2.8</v>
      </c>
      <c r="AB35" s="27">
        <f t="shared" si="9"/>
        <v>0</v>
      </c>
      <c r="AC35" s="37">
        <f aca="true" t="shared" si="30" ref="AC35:AC46">SUM($AC$48)</f>
        <v>1</v>
      </c>
      <c r="AD35" s="27">
        <f t="shared" si="10"/>
        <v>0</v>
      </c>
      <c r="AE35" s="37">
        <f t="shared" si="29"/>
        <v>6</v>
      </c>
      <c r="AF35" s="27">
        <f t="shared" si="11"/>
        <v>0</v>
      </c>
      <c r="AG35" s="38">
        <f>LARGE((AB35,AD35,AF35),1)</f>
        <v>0</v>
      </c>
      <c r="AH35" s="36">
        <f>SUM($AH$48)</f>
        <v>0</v>
      </c>
      <c r="AI35" s="27">
        <f t="shared" si="12"/>
        <v>0</v>
      </c>
      <c r="AJ35" s="36">
        <v>45.35</v>
      </c>
      <c r="AK35" s="27">
        <f t="shared" si="13"/>
        <v>7.058333333333334</v>
      </c>
      <c r="AL35" s="36" t="s">
        <v>95</v>
      </c>
      <c r="AM35" s="27">
        <f t="shared" si="14"/>
        <v>0</v>
      </c>
      <c r="AN35" s="37">
        <v>16.35</v>
      </c>
      <c r="AO35" s="27">
        <f t="shared" si="15"/>
        <v>5.45</v>
      </c>
      <c r="AP35" s="38">
        <f>LARGE((AI35,AK35,AM35,AO35),1)</f>
        <v>7.058333333333334</v>
      </c>
      <c r="AQ35" s="39">
        <f>SUM(Geräte!AK35)</f>
        <v>8</v>
      </c>
      <c r="AR35" s="39">
        <f>SUM(Geräte!AL35)</f>
        <v>7.7</v>
      </c>
      <c r="AS35" s="39">
        <f>SUM(Geräte!AM35)</f>
        <v>8.1</v>
      </c>
      <c r="AT35" s="38">
        <f t="shared" si="16"/>
        <v>8.1</v>
      </c>
      <c r="AU35" s="27">
        <f t="shared" si="23"/>
        <v>90.84035930735931</v>
      </c>
      <c r="AV35" s="100">
        <f t="shared" si="17"/>
        <v>9</v>
      </c>
      <c r="AW35" s="27">
        <f t="shared" si="18"/>
        <v>38.723</v>
      </c>
      <c r="AX35" s="27">
        <f>SMALL((S35,J35,Z35,AG35,AP35,AT35),1)</f>
        <v>0</v>
      </c>
      <c r="AY35" s="27">
        <f>SMALL((S35,J35,Z35,AG35,AP35,AT35),2)</f>
        <v>5.833333333333333</v>
      </c>
      <c r="AZ35" s="27">
        <f t="shared" si="19"/>
        <v>32.88966666666666</v>
      </c>
      <c r="BA35" s="100">
        <f t="shared" si="20"/>
        <v>4</v>
      </c>
    </row>
    <row r="36" spans="1:53" ht="12.75">
      <c r="A36" s="21">
        <v>31</v>
      </c>
      <c r="B36" s="3" t="s">
        <v>36</v>
      </c>
      <c r="C36" s="3" t="s">
        <v>13</v>
      </c>
      <c r="D36" s="37">
        <v>3.3</v>
      </c>
      <c r="E36" s="27">
        <f t="shared" si="22"/>
        <v>5.92857142857143</v>
      </c>
      <c r="F36" s="36">
        <f>SUM($F$48)</f>
        <v>-46</v>
      </c>
      <c r="G36" s="27">
        <f t="shared" si="0"/>
        <v>0</v>
      </c>
      <c r="H36" s="37">
        <v>5.79</v>
      </c>
      <c r="I36" s="27">
        <f t="shared" si="1"/>
        <v>6.433333333333334</v>
      </c>
      <c r="J36" s="38">
        <f>LARGE((E36,G36,I36),1)</f>
        <v>6.433333333333334</v>
      </c>
      <c r="K36" s="37">
        <v>32.94</v>
      </c>
      <c r="L36" s="27">
        <f t="shared" si="2"/>
        <v>7.343999999999999</v>
      </c>
      <c r="M36" s="36">
        <f>SUM($M$48)</f>
        <v>-1</v>
      </c>
      <c r="N36" s="27">
        <f t="shared" si="4"/>
        <v>0</v>
      </c>
      <c r="O36" s="37">
        <v>5</v>
      </c>
      <c r="P36" s="27">
        <v>5</v>
      </c>
      <c r="Q36" s="37">
        <v>6.15</v>
      </c>
      <c r="R36" s="27">
        <f t="shared" si="5"/>
        <v>4.599999999999999</v>
      </c>
      <c r="S36" s="38">
        <f>LARGE((L36,N36,P36,R36),1)</f>
        <v>7.343999999999999</v>
      </c>
      <c r="T36" s="94">
        <v>9.1</v>
      </c>
      <c r="U36" s="89">
        <v>10</v>
      </c>
      <c r="V36" s="37">
        <f>SUM($V$48)</f>
        <v>29</v>
      </c>
      <c r="W36" s="27">
        <f t="shared" si="7"/>
        <v>0</v>
      </c>
      <c r="X36" s="37">
        <v>83.35</v>
      </c>
      <c r="Y36" s="27">
        <f t="shared" si="8"/>
        <v>6.807142857142858</v>
      </c>
      <c r="Z36" s="109">
        <f>LARGE((U36,W36,Y36),1)</f>
        <v>10</v>
      </c>
      <c r="AA36" s="37">
        <f>SUM($AA$48)</f>
        <v>2.8</v>
      </c>
      <c r="AB36" s="27">
        <f t="shared" si="9"/>
        <v>0</v>
      </c>
      <c r="AC36" s="37">
        <f t="shared" si="30"/>
        <v>1</v>
      </c>
      <c r="AD36" s="27">
        <f t="shared" si="10"/>
        <v>0</v>
      </c>
      <c r="AE36" s="37">
        <f t="shared" si="29"/>
        <v>6</v>
      </c>
      <c r="AF36" s="27">
        <f t="shared" si="11"/>
        <v>0</v>
      </c>
      <c r="AG36" s="38">
        <f>LARGE((AB36,AD36,AF36),1)</f>
        <v>0</v>
      </c>
      <c r="AH36" s="36">
        <v>9.53</v>
      </c>
      <c r="AI36" s="27">
        <f t="shared" si="12"/>
        <v>7.0592592592592585</v>
      </c>
      <c r="AJ36" s="36">
        <v>50.2</v>
      </c>
      <c r="AK36" s="27">
        <f t="shared" si="13"/>
        <v>7.866666666666667</v>
      </c>
      <c r="AL36" s="36" t="s">
        <v>95</v>
      </c>
      <c r="AM36" s="27">
        <f t="shared" si="14"/>
        <v>0</v>
      </c>
      <c r="AN36" s="37">
        <f>SUM($AN$48)</f>
        <v>0</v>
      </c>
      <c r="AO36" s="27">
        <f t="shared" si="15"/>
        <v>0</v>
      </c>
      <c r="AP36" s="38">
        <f>LARGE((AI36,AK36,AM36,AO36),1)</f>
        <v>7.866666666666667</v>
      </c>
      <c r="AQ36" s="39">
        <f>SUM(Geräte!AK36)</f>
        <v>0</v>
      </c>
      <c r="AR36" s="39">
        <f>SUM(Geräte!AL36)</f>
        <v>0</v>
      </c>
      <c r="AS36" s="39">
        <f>SUM(Geräte!AM36)</f>
        <v>0</v>
      </c>
      <c r="AT36" s="38">
        <f t="shared" si="16"/>
        <v>0</v>
      </c>
      <c r="AU36" s="27">
        <f t="shared" si="23"/>
        <v>56.43897354497354</v>
      </c>
      <c r="AV36" s="100">
        <f t="shared" si="17"/>
        <v>16</v>
      </c>
      <c r="AW36" s="27">
        <f t="shared" si="18"/>
        <v>31.644</v>
      </c>
      <c r="AX36" s="27">
        <f>SMALL((S36,J36,Z36,AG36,AP36,AT36),1)</f>
        <v>0</v>
      </c>
      <c r="AY36" s="27">
        <f>SMALL((S36,J36,Z36,AG36,AP36,AT36),2)</f>
        <v>0</v>
      </c>
      <c r="AZ36" s="27">
        <f t="shared" si="19"/>
        <v>31.644</v>
      </c>
      <c r="BA36" s="100">
        <f t="shared" si="20"/>
        <v>8</v>
      </c>
    </row>
    <row r="37" spans="1:53" ht="12.75">
      <c r="A37" s="21">
        <v>32</v>
      </c>
      <c r="B37" s="3" t="s">
        <v>38</v>
      </c>
      <c r="C37" s="3" t="s">
        <v>11</v>
      </c>
      <c r="D37" s="37">
        <v>4.25</v>
      </c>
      <c r="E37" s="27">
        <f t="shared" si="22"/>
        <v>6.607142857142858</v>
      </c>
      <c r="F37" s="36">
        <v>5</v>
      </c>
      <c r="G37" s="27">
        <f t="shared" si="0"/>
        <v>4.636363636363637</v>
      </c>
      <c r="H37" s="37">
        <v>5.45</v>
      </c>
      <c r="I37" s="27">
        <f t="shared" si="1"/>
        <v>6.055555555555555</v>
      </c>
      <c r="J37" s="38">
        <f>LARGE((E37,G37,I37),1)</f>
        <v>6.607142857142858</v>
      </c>
      <c r="K37" s="37">
        <v>34.82</v>
      </c>
      <c r="L37" s="27">
        <f t="shared" si="2"/>
        <v>6.591999999999999</v>
      </c>
      <c r="M37" s="36">
        <f>SUM($M$48)</f>
        <v>-1</v>
      </c>
      <c r="N37" s="27">
        <f t="shared" si="4"/>
        <v>0</v>
      </c>
      <c r="O37" s="37">
        <v>0</v>
      </c>
      <c r="P37" s="27">
        <v>0</v>
      </c>
      <c r="Q37" s="37">
        <f>SUM($Q$48)</f>
        <v>9.6</v>
      </c>
      <c r="R37" s="27">
        <f t="shared" si="5"/>
        <v>0</v>
      </c>
      <c r="S37" s="38">
        <f>LARGE((L37,N37,P37,R37),1)</f>
        <v>6.591999999999999</v>
      </c>
      <c r="T37" s="37">
        <v>10.94</v>
      </c>
      <c r="U37" s="27">
        <f aca="true" t="shared" si="31" ref="U37:U46">SUM(15.3-T37)/0.6</f>
        <v>7.266666666666669</v>
      </c>
      <c r="V37" s="37">
        <f>SUM($V$48)</f>
        <v>29</v>
      </c>
      <c r="W37" s="27">
        <f t="shared" si="7"/>
        <v>0</v>
      </c>
      <c r="X37" s="37">
        <f>SUM($X$48)</f>
        <v>131</v>
      </c>
      <c r="Y37" s="27">
        <f t="shared" si="8"/>
        <v>0</v>
      </c>
      <c r="Z37" s="38">
        <f>LARGE((U37,W37,Y37),1)</f>
        <v>7.266666666666669</v>
      </c>
      <c r="AA37" s="37">
        <f>SUM($AA$48)</f>
        <v>2.8</v>
      </c>
      <c r="AB37" s="27">
        <f t="shared" si="9"/>
        <v>0</v>
      </c>
      <c r="AC37" s="37">
        <f t="shared" si="30"/>
        <v>1</v>
      </c>
      <c r="AD37" s="27">
        <f t="shared" si="10"/>
        <v>0</v>
      </c>
      <c r="AE37" s="37">
        <f t="shared" si="29"/>
        <v>6</v>
      </c>
      <c r="AF37" s="27">
        <f t="shared" si="11"/>
        <v>0</v>
      </c>
      <c r="AG37" s="38">
        <f>LARGE((AB37,AD37,AF37),1)</f>
        <v>0</v>
      </c>
      <c r="AH37" s="36">
        <f>SUM($AH$48)</f>
        <v>0</v>
      </c>
      <c r="AI37" s="27">
        <f t="shared" si="12"/>
        <v>0</v>
      </c>
      <c r="AJ37" s="36">
        <v>35.96</v>
      </c>
      <c r="AK37" s="27">
        <f t="shared" si="13"/>
        <v>5.493333333333333</v>
      </c>
      <c r="AL37" s="36" t="s">
        <v>95</v>
      </c>
      <c r="AM37" s="27">
        <f t="shared" si="14"/>
        <v>0</v>
      </c>
      <c r="AN37" s="37">
        <f>SUM($AN$48)</f>
        <v>0</v>
      </c>
      <c r="AO37" s="27">
        <f t="shared" si="15"/>
        <v>0</v>
      </c>
      <c r="AP37" s="38">
        <f>LARGE((AI37,AK37,AM37,AO37),1)</f>
        <v>5.493333333333333</v>
      </c>
      <c r="AQ37" s="39">
        <f>SUM(Geräte!AK37)</f>
        <v>0</v>
      </c>
      <c r="AR37" s="39">
        <f>SUM(Geräte!AL37)</f>
        <v>5.7</v>
      </c>
      <c r="AS37" s="39">
        <f>SUM(Geräte!AM37)</f>
        <v>0</v>
      </c>
      <c r="AT37" s="38">
        <f t="shared" si="16"/>
        <v>5.7</v>
      </c>
      <c r="AU37" s="27">
        <f t="shared" si="23"/>
        <v>42.35106204906205</v>
      </c>
      <c r="AV37" s="100">
        <f t="shared" si="17"/>
        <v>20</v>
      </c>
      <c r="AW37" s="27">
        <f t="shared" si="18"/>
        <v>31.659142857142857</v>
      </c>
      <c r="AX37" s="27">
        <f>SMALL((S37,J37,Z37,AG37,AP37,AT37),1)</f>
        <v>0</v>
      </c>
      <c r="AY37" s="27">
        <f>SMALL((S37,J37,Z37,AG37,AP37,AT37),2)</f>
        <v>5.493333333333333</v>
      </c>
      <c r="AZ37" s="27">
        <f t="shared" si="19"/>
        <v>26.165809523809525</v>
      </c>
      <c r="BA37" s="100">
        <f t="shared" si="20"/>
        <v>19</v>
      </c>
    </row>
    <row r="38" spans="1:53" ht="12.75">
      <c r="A38" s="21">
        <v>33</v>
      </c>
      <c r="B38" s="3" t="s">
        <v>47</v>
      </c>
      <c r="C38" s="3" t="s">
        <v>48</v>
      </c>
      <c r="D38" s="37">
        <f t="shared" si="21"/>
        <v>-5</v>
      </c>
      <c r="E38" s="27">
        <f t="shared" si="22"/>
        <v>0</v>
      </c>
      <c r="F38" s="36">
        <f>SUM($F$48)</f>
        <v>-46</v>
      </c>
      <c r="G38" s="27">
        <f t="shared" si="0"/>
        <v>0</v>
      </c>
      <c r="H38" s="37">
        <f>SUM($H$48)</f>
        <v>0</v>
      </c>
      <c r="I38" s="27">
        <f t="shared" si="1"/>
        <v>0</v>
      </c>
      <c r="J38" s="38">
        <f>LARGE((E38,G38,I38),1)</f>
        <v>0</v>
      </c>
      <c r="K38" s="37">
        <f>SUM($K$48)</f>
        <v>51.3</v>
      </c>
      <c r="L38" s="27">
        <f t="shared" si="2"/>
        <v>0</v>
      </c>
      <c r="M38" s="36">
        <f>SUM($M$48)</f>
        <v>-1</v>
      </c>
      <c r="N38" s="27">
        <f t="shared" si="4"/>
        <v>0</v>
      </c>
      <c r="O38" s="37">
        <v>0</v>
      </c>
      <c r="P38" s="27">
        <v>0</v>
      </c>
      <c r="Q38" s="37">
        <f>SUM($Q$48)</f>
        <v>9.6</v>
      </c>
      <c r="R38" s="27">
        <f t="shared" si="5"/>
        <v>0</v>
      </c>
      <c r="S38" s="38">
        <f>LARGE((L38,N38,P38,R38),1)</f>
        <v>0</v>
      </c>
      <c r="T38" s="37">
        <f>SUM($T$48)</f>
        <v>15.3</v>
      </c>
      <c r="U38" s="27">
        <f t="shared" si="31"/>
        <v>0</v>
      </c>
      <c r="V38" s="37">
        <f>SUM($V$48)</f>
        <v>29</v>
      </c>
      <c r="W38" s="27">
        <f t="shared" si="7"/>
        <v>0</v>
      </c>
      <c r="X38" s="37">
        <f>SUM($X$48)</f>
        <v>131</v>
      </c>
      <c r="Y38" s="27">
        <f t="shared" si="8"/>
        <v>0</v>
      </c>
      <c r="Z38" s="38">
        <f>LARGE((U38,W38,Y38),1)</f>
        <v>0</v>
      </c>
      <c r="AA38" s="37">
        <f>SUM($AA$48)</f>
        <v>2.8</v>
      </c>
      <c r="AB38" s="27">
        <f t="shared" si="9"/>
        <v>0</v>
      </c>
      <c r="AC38" s="37">
        <f t="shared" si="30"/>
        <v>1</v>
      </c>
      <c r="AD38" s="27">
        <f t="shared" si="10"/>
        <v>0</v>
      </c>
      <c r="AE38" s="37">
        <f t="shared" si="29"/>
        <v>6</v>
      </c>
      <c r="AF38" s="27">
        <f t="shared" si="11"/>
        <v>0</v>
      </c>
      <c r="AG38" s="38">
        <f>LARGE((AB38,AD38,AF38),1)</f>
        <v>0</v>
      </c>
      <c r="AH38" s="36">
        <f>SUM($AH$48)</f>
        <v>0</v>
      </c>
      <c r="AI38" s="27">
        <f t="shared" si="12"/>
        <v>0</v>
      </c>
      <c r="AJ38" s="36">
        <v>3</v>
      </c>
      <c r="AK38" s="27">
        <f t="shared" si="13"/>
        <v>0</v>
      </c>
      <c r="AL38" s="36" t="s">
        <v>95</v>
      </c>
      <c r="AM38" s="27">
        <f t="shared" si="14"/>
        <v>0</v>
      </c>
      <c r="AN38" s="37">
        <f>SUM($AN$48)</f>
        <v>0</v>
      </c>
      <c r="AO38" s="27">
        <f t="shared" si="15"/>
        <v>0</v>
      </c>
      <c r="AP38" s="38">
        <f>LARGE((AI38,AK38,AM38,AO38),1)</f>
        <v>0</v>
      </c>
      <c r="AQ38" s="39">
        <f>SUM(Geräte!AK38)</f>
        <v>0</v>
      </c>
      <c r="AR38" s="39">
        <f>SUM(Geräte!AL38)</f>
        <v>0</v>
      </c>
      <c r="AS38" s="39">
        <f>SUM(Geräte!AM38)</f>
        <v>0</v>
      </c>
      <c r="AT38" s="38">
        <f t="shared" si="16"/>
        <v>0</v>
      </c>
      <c r="AU38" s="27">
        <f t="shared" si="23"/>
        <v>0</v>
      </c>
      <c r="AV38" s="100">
        <f t="shared" si="17"/>
        <v>30</v>
      </c>
      <c r="AW38" s="27">
        <f t="shared" si="18"/>
        <v>0</v>
      </c>
      <c r="AX38" s="27">
        <f>SMALL((S38,J38,Z38,AG38,AP38,AT38),1)</f>
        <v>0</v>
      </c>
      <c r="AY38" s="27">
        <f>SMALL((S38,J38,Z38,AG38,AP38,AT38),2)</f>
        <v>0</v>
      </c>
      <c r="AZ38" s="27">
        <f t="shared" si="19"/>
        <v>0</v>
      </c>
      <c r="BA38" s="100">
        <f t="shared" si="20"/>
        <v>30</v>
      </c>
    </row>
    <row r="39" spans="1:53" ht="12.75">
      <c r="A39" s="21">
        <v>34</v>
      </c>
      <c r="B39" s="3" t="s">
        <v>39</v>
      </c>
      <c r="C39" s="3" t="s">
        <v>40</v>
      </c>
      <c r="D39" s="37">
        <v>5.46</v>
      </c>
      <c r="E39" s="27">
        <f t="shared" si="22"/>
        <v>7.471428571428572</v>
      </c>
      <c r="F39" s="91">
        <v>53</v>
      </c>
      <c r="G39" s="89">
        <f t="shared" si="0"/>
        <v>9</v>
      </c>
      <c r="H39" s="37">
        <v>7.05</v>
      </c>
      <c r="I39" s="27">
        <f t="shared" si="1"/>
        <v>7.833333333333333</v>
      </c>
      <c r="J39" s="38">
        <f>LARGE((E39,G39,I39),1)</f>
        <v>9</v>
      </c>
      <c r="K39" s="90">
        <v>27.22</v>
      </c>
      <c r="L39" s="89">
        <f t="shared" si="2"/>
        <v>9.632</v>
      </c>
      <c r="M39" s="36">
        <v>47</v>
      </c>
      <c r="N39" s="27">
        <f t="shared" si="4"/>
        <v>8</v>
      </c>
      <c r="O39" s="37">
        <v>2</v>
      </c>
      <c r="P39" s="27">
        <v>7</v>
      </c>
      <c r="Q39" s="37">
        <v>4.46</v>
      </c>
      <c r="R39" s="27">
        <f t="shared" si="5"/>
        <v>6.853333333333333</v>
      </c>
      <c r="S39" s="109">
        <f>LARGE((L39,N39,P39,R39),1)</f>
        <v>9.632</v>
      </c>
      <c r="T39" s="37">
        <v>10.87</v>
      </c>
      <c r="U39" s="27">
        <f t="shared" si="31"/>
        <v>7.383333333333336</v>
      </c>
      <c r="V39" s="37">
        <v>17.15</v>
      </c>
      <c r="W39" s="27">
        <f t="shared" si="7"/>
        <v>7.900000000000001</v>
      </c>
      <c r="X39" s="90">
        <v>72.74</v>
      </c>
      <c r="Y39" s="89">
        <f t="shared" si="8"/>
        <v>8.322857142857144</v>
      </c>
      <c r="Z39" s="38">
        <f>LARGE((U39,W39,Y39),1)</f>
        <v>8.322857142857144</v>
      </c>
      <c r="AA39" s="37">
        <v>4.81</v>
      </c>
      <c r="AB39" s="27">
        <f t="shared" si="9"/>
        <v>6.699999999999999</v>
      </c>
      <c r="AC39" s="37">
        <f t="shared" si="30"/>
        <v>1</v>
      </c>
      <c r="AD39" s="27">
        <f t="shared" si="10"/>
        <v>0</v>
      </c>
      <c r="AE39" s="37">
        <v>9.8</v>
      </c>
      <c r="AF39" s="27">
        <f t="shared" si="11"/>
        <v>6.333333333333335</v>
      </c>
      <c r="AG39" s="38">
        <f>LARGE((AB39,AD39,AF39),1)</f>
        <v>6.699999999999999</v>
      </c>
      <c r="AH39" s="36">
        <v>10.58</v>
      </c>
      <c r="AI39" s="27">
        <f t="shared" si="12"/>
        <v>7.837037037037036</v>
      </c>
      <c r="AJ39" s="36">
        <v>3</v>
      </c>
      <c r="AK39" s="27">
        <f t="shared" si="13"/>
        <v>0</v>
      </c>
      <c r="AL39" s="36">
        <v>25</v>
      </c>
      <c r="AM39" s="27">
        <f t="shared" si="14"/>
        <v>6.6</v>
      </c>
      <c r="AN39" s="90">
        <v>26.22</v>
      </c>
      <c r="AO39" s="89">
        <f t="shared" si="15"/>
        <v>8.74</v>
      </c>
      <c r="AP39" s="38">
        <f>LARGE((AI39,AK39,AM39,AO39),1)</f>
        <v>8.74</v>
      </c>
      <c r="AQ39" s="39">
        <f>SUM(Geräte!AK39)</f>
        <v>8.7</v>
      </c>
      <c r="AR39" s="39">
        <f>SUM(Geräte!AL39)</f>
        <v>9.4</v>
      </c>
      <c r="AS39" s="39">
        <f>SUM(Geräte!AM39)</f>
        <v>7.7</v>
      </c>
      <c r="AT39" s="38">
        <f t="shared" si="16"/>
        <v>9.4</v>
      </c>
      <c r="AU39" s="27">
        <f t="shared" si="23"/>
        <v>134.55332275132275</v>
      </c>
      <c r="AV39" s="100">
        <f t="shared" si="17"/>
        <v>1</v>
      </c>
      <c r="AW39" s="27">
        <f t="shared" si="18"/>
        <v>51.79485714285714</v>
      </c>
      <c r="AX39" s="27">
        <f>SMALL((S39,J39,Z39,AG39,AP39,AT39),1)</f>
        <v>6.699999999999999</v>
      </c>
      <c r="AY39" s="27">
        <f>SMALL((S39,J39,Z39,AG39,AP39,AT39),2)</f>
        <v>8.322857142857144</v>
      </c>
      <c r="AZ39" s="27">
        <f t="shared" si="19"/>
        <v>36.77199999999999</v>
      </c>
      <c r="BA39" s="100">
        <f t="shared" si="20"/>
        <v>2</v>
      </c>
    </row>
    <row r="40" spans="1:53" ht="12.75">
      <c r="A40" s="21">
        <v>35</v>
      </c>
      <c r="B40" s="3" t="s">
        <v>25</v>
      </c>
      <c r="C40" s="3" t="s">
        <v>26</v>
      </c>
      <c r="D40" s="37">
        <f t="shared" si="21"/>
        <v>-5</v>
      </c>
      <c r="E40" s="27">
        <f t="shared" si="22"/>
        <v>0</v>
      </c>
      <c r="F40" s="36">
        <f aca="true" t="shared" si="32" ref="F40:F46">SUM($F$48)</f>
        <v>-46</v>
      </c>
      <c r="G40" s="27">
        <f t="shared" si="0"/>
        <v>0</v>
      </c>
      <c r="H40" s="37">
        <f aca="true" t="shared" si="33" ref="H40:H46">SUM($H$48)</f>
        <v>0</v>
      </c>
      <c r="I40" s="27">
        <f t="shared" si="1"/>
        <v>0</v>
      </c>
      <c r="J40" s="38">
        <f>LARGE((E40,G40,I40),1)</f>
        <v>0</v>
      </c>
      <c r="K40" s="37">
        <f aca="true" t="shared" si="34" ref="K40:K46">SUM($K$48)</f>
        <v>51.3</v>
      </c>
      <c r="L40" s="27">
        <f t="shared" si="2"/>
        <v>0</v>
      </c>
      <c r="M40" s="36">
        <f aca="true" t="shared" si="35" ref="M40:M46">SUM($M$48)</f>
        <v>-1</v>
      </c>
      <c r="N40" s="27">
        <f t="shared" si="4"/>
        <v>0</v>
      </c>
      <c r="O40" s="37">
        <v>0</v>
      </c>
      <c r="P40" s="27">
        <v>0</v>
      </c>
      <c r="Q40" s="37">
        <f aca="true" t="shared" si="36" ref="Q40:Q46">SUM($Q$48)</f>
        <v>9.6</v>
      </c>
      <c r="R40" s="27">
        <f t="shared" si="5"/>
        <v>0</v>
      </c>
      <c r="S40" s="38">
        <f>LARGE((L40,N40,P40,R40),1)</f>
        <v>0</v>
      </c>
      <c r="T40" s="37">
        <f aca="true" t="shared" si="37" ref="T40:T46">SUM($T$48)</f>
        <v>15.3</v>
      </c>
      <c r="U40" s="27">
        <f t="shared" si="31"/>
        <v>0</v>
      </c>
      <c r="V40" s="37">
        <f>SUM($V$48)</f>
        <v>29</v>
      </c>
      <c r="W40" s="27">
        <f t="shared" si="7"/>
        <v>0</v>
      </c>
      <c r="X40" s="37">
        <f aca="true" t="shared" si="38" ref="X40:X46">SUM($X$48)</f>
        <v>131</v>
      </c>
      <c r="Y40" s="27">
        <f t="shared" si="8"/>
        <v>0</v>
      </c>
      <c r="Z40" s="38">
        <f>LARGE((U40,W40,Y40),1)</f>
        <v>0</v>
      </c>
      <c r="AA40" s="37">
        <f aca="true" t="shared" si="39" ref="AA40:AA46">SUM($AA$48)</f>
        <v>2.8</v>
      </c>
      <c r="AB40" s="27">
        <f t="shared" si="9"/>
        <v>0</v>
      </c>
      <c r="AC40" s="37">
        <f t="shared" si="30"/>
        <v>1</v>
      </c>
      <c r="AD40" s="27">
        <f t="shared" si="10"/>
        <v>0</v>
      </c>
      <c r="AE40" s="37">
        <f aca="true" t="shared" si="40" ref="AE40:AE46">SUM($AE$48)</f>
        <v>6</v>
      </c>
      <c r="AF40" s="27">
        <f t="shared" si="11"/>
        <v>0</v>
      </c>
      <c r="AG40" s="38">
        <f>LARGE((AB40,AD40,AF40),1)</f>
        <v>0</v>
      </c>
      <c r="AH40" s="36">
        <f aca="true" t="shared" si="41" ref="AH40:AH46">SUM($AH$48)</f>
        <v>0</v>
      </c>
      <c r="AI40" s="27">
        <f t="shared" si="12"/>
        <v>0</v>
      </c>
      <c r="AJ40" s="36">
        <v>3</v>
      </c>
      <c r="AK40" s="27">
        <f t="shared" si="13"/>
        <v>0</v>
      </c>
      <c r="AL40" s="36" t="s">
        <v>95</v>
      </c>
      <c r="AM40" s="27">
        <f t="shared" si="14"/>
        <v>0</v>
      </c>
      <c r="AN40" s="37">
        <f aca="true" t="shared" si="42" ref="AN40:AN46">SUM($AN$48)</f>
        <v>0</v>
      </c>
      <c r="AO40" s="27">
        <f t="shared" si="15"/>
        <v>0</v>
      </c>
      <c r="AP40" s="38">
        <f>LARGE((AI40,AK40,AM40,AO40),1)</f>
        <v>0</v>
      </c>
      <c r="AQ40" s="39">
        <f>SUM(Geräte!AK40)</f>
        <v>0</v>
      </c>
      <c r="AR40" s="39">
        <f>SUM(Geräte!AL40)</f>
        <v>0</v>
      </c>
      <c r="AS40" s="39">
        <f>SUM(Geräte!AM40)</f>
        <v>0</v>
      </c>
      <c r="AT40" s="38">
        <f t="shared" si="16"/>
        <v>0</v>
      </c>
      <c r="AU40" s="27">
        <f t="shared" si="23"/>
        <v>0</v>
      </c>
      <c r="AV40" s="100">
        <f t="shared" si="17"/>
        <v>30</v>
      </c>
      <c r="AW40" s="27">
        <f t="shared" si="18"/>
        <v>0</v>
      </c>
      <c r="AX40" s="27">
        <f>SMALL((S40,J40,Z40,AG40,AP40,AT40),1)</f>
        <v>0</v>
      </c>
      <c r="AY40" s="27">
        <f>SMALL((S40,J40,Z40,AG40,AP40,AT40),2)</f>
        <v>0</v>
      </c>
      <c r="AZ40" s="27">
        <f t="shared" si="19"/>
        <v>0</v>
      </c>
      <c r="BA40" s="100">
        <f t="shared" si="20"/>
        <v>30</v>
      </c>
    </row>
    <row r="41" spans="1:53" ht="12.75">
      <c r="A41" s="21">
        <v>36</v>
      </c>
      <c r="B41" s="3" t="s">
        <v>24</v>
      </c>
      <c r="C41" s="3" t="s">
        <v>43</v>
      </c>
      <c r="D41" s="37">
        <f t="shared" si="21"/>
        <v>-5</v>
      </c>
      <c r="E41" s="27">
        <f t="shared" si="22"/>
        <v>0</v>
      </c>
      <c r="F41" s="36">
        <f t="shared" si="32"/>
        <v>-46</v>
      </c>
      <c r="G41" s="27">
        <f t="shared" si="0"/>
        <v>0</v>
      </c>
      <c r="H41" s="37">
        <f t="shared" si="33"/>
        <v>0</v>
      </c>
      <c r="I41" s="27">
        <f t="shared" si="1"/>
        <v>0</v>
      </c>
      <c r="J41" s="38">
        <f>LARGE((E41,G41,I41),1)</f>
        <v>0</v>
      </c>
      <c r="K41" s="37">
        <f t="shared" si="34"/>
        <v>51.3</v>
      </c>
      <c r="L41" s="27">
        <f t="shared" si="2"/>
        <v>0</v>
      </c>
      <c r="M41" s="36">
        <f t="shared" si="35"/>
        <v>-1</v>
      </c>
      <c r="N41" s="27">
        <f t="shared" si="4"/>
        <v>0</v>
      </c>
      <c r="O41" s="37">
        <v>0</v>
      </c>
      <c r="P41" s="27">
        <v>0</v>
      </c>
      <c r="Q41" s="37">
        <f t="shared" si="36"/>
        <v>9.6</v>
      </c>
      <c r="R41" s="27">
        <f t="shared" si="5"/>
        <v>0</v>
      </c>
      <c r="S41" s="38">
        <f>LARGE((L41,N41,P41,R41),1)</f>
        <v>0</v>
      </c>
      <c r="T41" s="37">
        <f t="shared" si="37"/>
        <v>15.3</v>
      </c>
      <c r="U41" s="27">
        <f t="shared" si="31"/>
        <v>0</v>
      </c>
      <c r="V41" s="37">
        <v>17.22</v>
      </c>
      <c r="W41" s="27">
        <f t="shared" si="7"/>
        <v>7.853333333333334</v>
      </c>
      <c r="X41" s="37">
        <f t="shared" si="38"/>
        <v>131</v>
      </c>
      <c r="Y41" s="27">
        <f t="shared" si="8"/>
        <v>0</v>
      </c>
      <c r="Z41" s="38">
        <f>LARGE((U41,W41,Y41),1)</f>
        <v>7.853333333333334</v>
      </c>
      <c r="AA41" s="37">
        <f t="shared" si="39"/>
        <v>2.8</v>
      </c>
      <c r="AB41" s="27">
        <f t="shared" si="9"/>
        <v>0</v>
      </c>
      <c r="AC41" s="37">
        <f t="shared" si="30"/>
        <v>1</v>
      </c>
      <c r="AD41" s="27">
        <f t="shared" si="10"/>
        <v>0</v>
      </c>
      <c r="AE41" s="37">
        <f t="shared" si="40"/>
        <v>6</v>
      </c>
      <c r="AF41" s="27">
        <f t="shared" si="11"/>
        <v>0</v>
      </c>
      <c r="AG41" s="38">
        <f>LARGE((AB41,AD41,AF41),1)</f>
        <v>0</v>
      </c>
      <c r="AH41" s="36">
        <f t="shared" si="41"/>
        <v>0</v>
      </c>
      <c r="AI41" s="27">
        <f t="shared" si="12"/>
        <v>0</v>
      </c>
      <c r="AJ41" s="36">
        <v>3</v>
      </c>
      <c r="AK41" s="27">
        <f t="shared" si="13"/>
        <v>0</v>
      </c>
      <c r="AL41" s="36" t="s">
        <v>95</v>
      </c>
      <c r="AM41" s="27">
        <f t="shared" si="14"/>
        <v>0</v>
      </c>
      <c r="AN41" s="37">
        <f t="shared" si="42"/>
        <v>0</v>
      </c>
      <c r="AO41" s="27">
        <f t="shared" si="15"/>
        <v>0</v>
      </c>
      <c r="AP41" s="38">
        <f>LARGE((AI41,AK41,AM41,AO41),1)</f>
        <v>0</v>
      </c>
      <c r="AQ41" s="39">
        <f>SUM(Geräte!AK41)</f>
        <v>0</v>
      </c>
      <c r="AR41" s="39">
        <f>SUM(Geräte!AL41)</f>
        <v>0</v>
      </c>
      <c r="AS41" s="39">
        <f>SUM(Geräte!AM41)</f>
        <v>0</v>
      </c>
      <c r="AT41" s="38">
        <f t="shared" si="16"/>
        <v>0</v>
      </c>
      <c r="AU41" s="27">
        <f t="shared" si="23"/>
        <v>7.853333333333334</v>
      </c>
      <c r="AV41" s="100">
        <f t="shared" si="17"/>
        <v>27</v>
      </c>
      <c r="AW41" s="27">
        <f t="shared" si="18"/>
        <v>7.853333333333334</v>
      </c>
      <c r="AX41" s="27">
        <f>SMALL((S41,J41,Z41,AG41,AP41,AT41),1)</f>
        <v>0</v>
      </c>
      <c r="AY41" s="27">
        <f>SMALL((S41,J41,Z41,AG41,AP41,AT41),2)</f>
        <v>0</v>
      </c>
      <c r="AZ41" s="27">
        <f t="shared" si="19"/>
        <v>7.853333333333334</v>
      </c>
      <c r="BA41" s="100">
        <f t="shared" si="20"/>
        <v>28</v>
      </c>
    </row>
    <row r="42" spans="1:53" ht="12.75">
      <c r="A42" s="21">
        <v>37</v>
      </c>
      <c r="B42" s="3" t="s">
        <v>27</v>
      </c>
      <c r="C42" s="3" t="s">
        <v>3</v>
      </c>
      <c r="D42" s="37">
        <f t="shared" si="21"/>
        <v>-5</v>
      </c>
      <c r="E42" s="27">
        <f t="shared" si="22"/>
        <v>0</v>
      </c>
      <c r="F42" s="36">
        <f t="shared" si="32"/>
        <v>-46</v>
      </c>
      <c r="G42" s="27">
        <f t="shared" si="0"/>
        <v>0</v>
      </c>
      <c r="H42" s="37">
        <f t="shared" si="33"/>
        <v>0</v>
      </c>
      <c r="I42" s="27">
        <f t="shared" si="1"/>
        <v>0</v>
      </c>
      <c r="J42" s="38">
        <f>LARGE((E42,G42,I42),1)</f>
        <v>0</v>
      </c>
      <c r="K42" s="37">
        <f t="shared" si="34"/>
        <v>51.3</v>
      </c>
      <c r="L42" s="27">
        <f t="shared" si="2"/>
        <v>0</v>
      </c>
      <c r="M42" s="36">
        <f t="shared" si="35"/>
        <v>-1</v>
      </c>
      <c r="N42" s="27">
        <f t="shared" si="4"/>
        <v>0</v>
      </c>
      <c r="O42" s="37">
        <v>0</v>
      </c>
      <c r="P42" s="27">
        <v>0</v>
      </c>
      <c r="Q42" s="37">
        <f t="shared" si="36"/>
        <v>9.6</v>
      </c>
      <c r="R42" s="27">
        <f t="shared" si="5"/>
        <v>0</v>
      </c>
      <c r="S42" s="38">
        <f>LARGE((L42,N42,P42,R42),1)</f>
        <v>0</v>
      </c>
      <c r="T42" s="37">
        <f t="shared" si="37"/>
        <v>15.3</v>
      </c>
      <c r="U42" s="27">
        <f t="shared" si="31"/>
        <v>0</v>
      </c>
      <c r="V42" s="37">
        <f>SUM($V$48)</f>
        <v>29</v>
      </c>
      <c r="W42" s="27">
        <f t="shared" si="7"/>
        <v>0</v>
      </c>
      <c r="X42" s="37">
        <f t="shared" si="38"/>
        <v>131</v>
      </c>
      <c r="Y42" s="27">
        <f t="shared" si="8"/>
        <v>0</v>
      </c>
      <c r="Z42" s="38">
        <f>LARGE((U42,W42,Y42),1)</f>
        <v>0</v>
      </c>
      <c r="AA42" s="37">
        <f t="shared" si="39"/>
        <v>2.8</v>
      </c>
      <c r="AB42" s="27">
        <f t="shared" si="9"/>
        <v>0</v>
      </c>
      <c r="AC42" s="37">
        <f t="shared" si="30"/>
        <v>1</v>
      </c>
      <c r="AD42" s="27">
        <f t="shared" si="10"/>
        <v>0</v>
      </c>
      <c r="AE42" s="37">
        <f t="shared" si="40"/>
        <v>6</v>
      </c>
      <c r="AF42" s="27">
        <f t="shared" si="11"/>
        <v>0</v>
      </c>
      <c r="AG42" s="38">
        <f>LARGE((AB42,AD42,AF42),1)</f>
        <v>0</v>
      </c>
      <c r="AH42" s="36">
        <f t="shared" si="41"/>
        <v>0</v>
      </c>
      <c r="AI42" s="27">
        <f t="shared" si="12"/>
        <v>0</v>
      </c>
      <c r="AJ42" s="36">
        <v>3</v>
      </c>
      <c r="AK42" s="27">
        <f t="shared" si="13"/>
        <v>0</v>
      </c>
      <c r="AL42" s="36" t="s">
        <v>95</v>
      </c>
      <c r="AM42" s="27">
        <f t="shared" si="14"/>
        <v>0</v>
      </c>
      <c r="AN42" s="37">
        <f t="shared" si="42"/>
        <v>0</v>
      </c>
      <c r="AO42" s="27">
        <f t="shared" si="15"/>
        <v>0</v>
      </c>
      <c r="AP42" s="38">
        <f>LARGE((AI42,AK42,AM42,AO42),1)</f>
        <v>0</v>
      </c>
      <c r="AQ42" s="39">
        <f>SUM(Geräte!AK42)</f>
        <v>0</v>
      </c>
      <c r="AR42" s="39">
        <f>SUM(Geräte!AL42)</f>
        <v>0</v>
      </c>
      <c r="AS42" s="39">
        <f>SUM(Geräte!AM42)</f>
        <v>0</v>
      </c>
      <c r="AT42" s="38">
        <f t="shared" si="16"/>
        <v>0</v>
      </c>
      <c r="AU42" s="27">
        <f t="shared" si="23"/>
        <v>0</v>
      </c>
      <c r="AV42" s="100">
        <f t="shared" si="17"/>
        <v>30</v>
      </c>
      <c r="AW42" s="27">
        <f t="shared" si="18"/>
        <v>0</v>
      </c>
      <c r="AX42" s="27">
        <f>SMALL((S42,J42,Z42,AG42,AP42,AT42),1)</f>
        <v>0</v>
      </c>
      <c r="AY42" s="27">
        <f>SMALL((S42,J42,Z42,AG42,AP42,AT42),2)</f>
        <v>0</v>
      </c>
      <c r="AZ42" s="27">
        <f t="shared" si="19"/>
        <v>0</v>
      </c>
      <c r="BA42" s="100">
        <f t="shared" si="20"/>
        <v>30</v>
      </c>
    </row>
    <row r="43" spans="1:53" ht="12.75">
      <c r="A43" s="21">
        <v>38</v>
      </c>
      <c r="B43" s="3" t="s">
        <v>14</v>
      </c>
      <c r="C43" s="3" t="s">
        <v>50</v>
      </c>
      <c r="D43" s="37">
        <f t="shared" si="21"/>
        <v>-5</v>
      </c>
      <c r="E43" s="27">
        <f t="shared" si="22"/>
        <v>0</v>
      </c>
      <c r="F43" s="36">
        <f t="shared" si="32"/>
        <v>-46</v>
      </c>
      <c r="G43" s="27">
        <f t="shared" si="0"/>
        <v>0</v>
      </c>
      <c r="H43" s="37">
        <f t="shared" si="33"/>
        <v>0</v>
      </c>
      <c r="I43" s="27">
        <f t="shared" si="1"/>
        <v>0</v>
      </c>
      <c r="J43" s="38">
        <f>LARGE((E43,G43,I43),1)</f>
        <v>0</v>
      </c>
      <c r="K43" s="37">
        <f t="shared" si="34"/>
        <v>51.3</v>
      </c>
      <c r="L43" s="27">
        <f t="shared" si="2"/>
        <v>0</v>
      </c>
      <c r="M43" s="36">
        <f t="shared" si="35"/>
        <v>-1</v>
      </c>
      <c r="N43" s="27">
        <f t="shared" si="4"/>
        <v>0</v>
      </c>
      <c r="O43" s="37">
        <v>0</v>
      </c>
      <c r="P43" s="27">
        <v>0</v>
      </c>
      <c r="Q43" s="37">
        <f t="shared" si="36"/>
        <v>9.6</v>
      </c>
      <c r="R43" s="27">
        <f t="shared" si="5"/>
        <v>0</v>
      </c>
      <c r="S43" s="38">
        <f>LARGE((L43,N43,P43,R43),1)</f>
        <v>0</v>
      </c>
      <c r="T43" s="37">
        <f t="shared" si="37"/>
        <v>15.3</v>
      </c>
      <c r="U43" s="27">
        <f t="shared" si="31"/>
        <v>0</v>
      </c>
      <c r="V43" s="37">
        <f>SUM($V$48)</f>
        <v>29</v>
      </c>
      <c r="W43" s="27">
        <f t="shared" si="7"/>
        <v>0</v>
      </c>
      <c r="X43" s="37">
        <f t="shared" si="38"/>
        <v>131</v>
      </c>
      <c r="Y43" s="27">
        <f t="shared" si="8"/>
        <v>0</v>
      </c>
      <c r="Z43" s="38">
        <f>LARGE((U43,W43,Y43),1)</f>
        <v>0</v>
      </c>
      <c r="AA43" s="37">
        <f t="shared" si="39"/>
        <v>2.8</v>
      </c>
      <c r="AB43" s="27">
        <f t="shared" si="9"/>
        <v>0</v>
      </c>
      <c r="AC43" s="37">
        <f t="shared" si="30"/>
        <v>1</v>
      </c>
      <c r="AD43" s="27">
        <f t="shared" si="10"/>
        <v>0</v>
      </c>
      <c r="AE43" s="37">
        <f t="shared" si="40"/>
        <v>6</v>
      </c>
      <c r="AF43" s="27">
        <f t="shared" si="11"/>
        <v>0</v>
      </c>
      <c r="AG43" s="38">
        <f>LARGE((AB43,AD43,AF43),1)</f>
        <v>0</v>
      </c>
      <c r="AH43" s="36">
        <f t="shared" si="41"/>
        <v>0</v>
      </c>
      <c r="AI43" s="27">
        <f t="shared" si="12"/>
        <v>0</v>
      </c>
      <c r="AJ43" s="36">
        <v>3</v>
      </c>
      <c r="AK43" s="27">
        <f t="shared" si="13"/>
        <v>0</v>
      </c>
      <c r="AL43" s="36" t="s">
        <v>95</v>
      </c>
      <c r="AM43" s="27">
        <f t="shared" si="14"/>
        <v>0</v>
      </c>
      <c r="AN43" s="37">
        <f t="shared" si="42"/>
        <v>0</v>
      </c>
      <c r="AO43" s="27">
        <f t="shared" si="15"/>
        <v>0</v>
      </c>
      <c r="AP43" s="38">
        <f>LARGE((AI43,AK43,AM43,AO43),1)</f>
        <v>0</v>
      </c>
      <c r="AQ43" s="39">
        <f>SUM(Geräte!AK43)</f>
        <v>0</v>
      </c>
      <c r="AR43" s="39">
        <f>SUM(Geräte!AL43)</f>
        <v>0</v>
      </c>
      <c r="AS43" s="39">
        <f>SUM(Geräte!AM43)</f>
        <v>0</v>
      </c>
      <c r="AT43" s="38">
        <f t="shared" si="16"/>
        <v>0</v>
      </c>
      <c r="AU43" s="27">
        <f t="shared" si="23"/>
        <v>0</v>
      </c>
      <c r="AV43" s="100">
        <f t="shared" si="17"/>
        <v>30</v>
      </c>
      <c r="AW43" s="27">
        <f t="shared" si="18"/>
        <v>0</v>
      </c>
      <c r="AX43" s="27">
        <f>SMALL((S43,J43,Z43,AG43,AP43,AT43),1)</f>
        <v>0</v>
      </c>
      <c r="AY43" s="27">
        <f>SMALL((S43,J43,Z43,AG43,AP43,AT43),2)</f>
        <v>0</v>
      </c>
      <c r="AZ43" s="27">
        <f t="shared" si="19"/>
        <v>0</v>
      </c>
      <c r="BA43" s="100">
        <f t="shared" si="20"/>
        <v>30</v>
      </c>
    </row>
    <row r="44" spans="1:53" ht="12.75">
      <c r="A44" s="21">
        <v>39</v>
      </c>
      <c r="B44" s="3"/>
      <c r="C44" s="3"/>
      <c r="D44" s="37">
        <f t="shared" si="21"/>
        <v>-5</v>
      </c>
      <c r="E44" s="27">
        <f t="shared" si="22"/>
        <v>0</v>
      </c>
      <c r="F44" s="36">
        <f t="shared" si="32"/>
        <v>-46</v>
      </c>
      <c r="G44" s="27">
        <f t="shared" si="0"/>
        <v>0</v>
      </c>
      <c r="H44" s="37">
        <f t="shared" si="33"/>
        <v>0</v>
      </c>
      <c r="I44" s="27">
        <f t="shared" si="1"/>
        <v>0</v>
      </c>
      <c r="J44" s="38">
        <f>LARGE((E44,G44,I44),1)</f>
        <v>0</v>
      </c>
      <c r="K44" s="37">
        <f t="shared" si="34"/>
        <v>51.3</v>
      </c>
      <c r="L44" s="27">
        <f t="shared" si="2"/>
        <v>0</v>
      </c>
      <c r="M44" s="36">
        <f t="shared" si="35"/>
        <v>-1</v>
      </c>
      <c r="N44" s="27">
        <f t="shared" si="4"/>
        <v>0</v>
      </c>
      <c r="O44" s="37">
        <v>0</v>
      </c>
      <c r="P44" s="27">
        <v>0</v>
      </c>
      <c r="Q44" s="37">
        <f t="shared" si="36"/>
        <v>9.6</v>
      </c>
      <c r="R44" s="27">
        <f t="shared" si="5"/>
        <v>0</v>
      </c>
      <c r="S44" s="38">
        <f>LARGE((L44,N44,P44,R44),1)</f>
        <v>0</v>
      </c>
      <c r="T44" s="37">
        <f t="shared" si="37"/>
        <v>15.3</v>
      </c>
      <c r="U44" s="27">
        <f t="shared" si="31"/>
        <v>0</v>
      </c>
      <c r="V44" s="37">
        <f>SUM($V$48)</f>
        <v>29</v>
      </c>
      <c r="W44" s="27">
        <f t="shared" si="7"/>
        <v>0</v>
      </c>
      <c r="X44" s="37">
        <f t="shared" si="38"/>
        <v>131</v>
      </c>
      <c r="Y44" s="27">
        <f t="shared" si="8"/>
        <v>0</v>
      </c>
      <c r="Z44" s="38">
        <f>LARGE((U44,W44,Y44),1)</f>
        <v>0</v>
      </c>
      <c r="AA44" s="37">
        <f t="shared" si="39"/>
        <v>2.8</v>
      </c>
      <c r="AB44" s="27">
        <f t="shared" si="9"/>
        <v>0</v>
      </c>
      <c r="AC44" s="37">
        <f t="shared" si="30"/>
        <v>1</v>
      </c>
      <c r="AD44" s="27">
        <f t="shared" si="10"/>
        <v>0</v>
      </c>
      <c r="AE44" s="37">
        <f t="shared" si="40"/>
        <v>6</v>
      </c>
      <c r="AF44" s="27">
        <f t="shared" si="11"/>
        <v>0</v>
      </c>
      <c r="AG44" s="38">
        <f>LARGE((AB44,AD44,AF44),1)</f>
        <v>0</v>
      </c>
      <c r="AH44" s="36">
        <f t="shared" si="41"/>
        <v>0</v>
      </c>
      <c r="AI44" s="27">
        <f t="shared" si="12"/>
        <v>0</v>
      </c>
      <c r="AJ44" s="36">
        <v>3</v>
      </c>
      <c r="AK44" s="27">
        <f t="shared" si="13"/>
        <v>0</v>
      </c>
      <c r="AL44" s="36" t="s">
        <v>95</v>
      </c>
      <c r="AM44" s="27">
        <f t="shared" si="14"/>
        <v>0</v>
      </c>
      <c r="AN44" s="37">
        <f t="shared" si="42"/>
        <v>0</v>
      </c>
      <c r="AO44" s="27">
        <f t="shared" si="15"/>
        <v>0</v>
      </c>
      <c r="AP44" s="38">
        <f>LARGE((AI44,AK44,AM44,AO44),1)</f>
        <v>0</v>
      </c>
      <c r="AQ44" s="39">
        <f>SUM(Geräte!AK44)</f>
        <v>0</v>
      </c>
      <c r="AR44" s="39">
        <f>SUM(Geräte!AL44)</f>
        <v>0</v>
      </c>
      <c r="AS44" s="39">
        <f>SUM(Geräte!AM44)</f>
        <v>0</v>
      </c>
      <c r="AT44" s="38">
        <f t="shared" si="16"/>
        <v>0</v>
      </c>
      <c r="AU44" s="27">
        <f t="shared" si="23"/>
        <v>0</v>
      </c>
      <c r="AV44" s="100">
        <f t="shared" si="17"/>
        <v>30</v>
      </c>
      <c r="AW44" s="27">
        <f t="shared" si="18"/>
        <v>0</v>
      </c>
      <c r="AX44" s="27">
        <f>SMALL((S44,J44,Z44,AG44,AP44,AT44),1)</f>
        <v>0</v>
      </c>
      <c r="AY44" s="27">
        <f>SMALL((S44,J44,Z44,AG44,AP44,AT44),2)</f>
        <v>0</v>
      </c>
      <c r="AZ44" s="27">
        <f t="shared" si="19"/>
        <v>0</v>
      </c>
      <c r="BA44" s="100">
        <f t="shared" si="20"/>
        <v>30</v>
      </c>
    </row>
    <row r="45" spans="1:53" ht="12.75">
      <c r="A45" s="21">
        <v>40</v>
      </c>
      <c r="B45" s="3"/>
      <c r="C45" s="3"/>
      <c r="D45" s="37">
        <f t="shared" si="21"/>
        <v>-5</v>
      </c>
      <c r="E45" s="27">
        <f t="shared" si="22"/>
        <v>0</v>
      </c>
      <c r="F45" s="36">
        <f t="shared" si="32"/>
        <v>-46</v>
      </c>
      <c r="G45" s="27">
        <f t="shared" si="0"/>
        <v>0</v>
      </c>
      <c r="H45" s="37">
        <f t="shared" si="33"/>
        <v>0</v>
      </c>
      <c r="I45" s="27">
        <f t="shared" si="1"/>
        <v>0</v>
      </c>
      <c r="J45" s="38">
        <f>LARGE((E45,G45,I45),1)</f>
        <v>0</v>
      </c>
      <c r="K45" s="37">
        <f t="shared" si="34"/>
        <v>51.3</v>
      </c>
      <c r="L45" s="27">
        <f t="shared" si="2"/>
        <v>0</v>
      </c>
      <c r="M45" s="36">
        <f t="shared" si="35"/>
        <v>-1</v>
      </c>
      <c r="N45" s="27">
        <f t="shared" si="4"/>
        <v>0</v>
      </c>
      <c r="O45" s="37">
        <v>0</v>
      </c>
      <c r="P45" s="27">
        <v>0</v>
      </c>
      <c r="Q45" s="37">
        <f t="shared" si="36"/>
        <v>9.6</v>
      </c>
      <c r="R45" s="27">
        <f t="shared" si="5"/>
        <v>0</v>
      </c>
      <c r="S45" s="38">
        <f>LARGE((L45,N45,P45,R45),1)</f>
        <v>0</v>
      </c>
      <c r="T45" s="37">
        <f t="shared" si="37"/>
        <v>15.3</v>
      </c>
      <c r="U45" s="27">
        <f t="shared" si="31"/>
        <v>0</v>
      </c>
      <c r="V45" s="37">
        <f>SUM($V$48)</f>
        <v>29</v>
      </c>
      <c r="W45" s="27">
        <f t="shared" si="7"/>
        <v>0</v>
      </c>
      <c r="X45" s="37">
        <f t="shared" si="38"/>
        <v>131</v>
      </c>
      <c r="Y45" s="27">
        <f t="shared" si="8"/>
        <v>0</v>
      </c>
      <c r="Z45" s="38">
        <f>LARGE((U45,W45,Y45),1)</f>
        <v>0</v>
      </c>
      <c r="AA45" s="37">
        <f t="shared" si="39"/>
        <v>2.8</v>
      </c>
      <c r="AB45" s="27">
        <f t="shared" si="9"/>
        <v>0</v>
      </c>
      <c r="AC45" s="37">
        <f t="shared" si="30"/>
        <v>1</v>
      </c>
      <c r="AD45" s="27">
        <f t="shared" si="10"/>
        <v>0</v>
      </c>
      <c r="AE45" s="37">
        <f t="shared" si="40"/>
        <v>6</v>
      </c>
      <c r="AF45" s="27">
        <f t="shared" si="11"/>
        <v>0</v>
      </c>
      <c r="AG45" s="38">
        <f>LARGE((AB45,AD45,AF45),1)</f>
        <v>0</v>
      </c>
      <c r="AH45" s="36">
        <f t="shared" si="41"/>
        <v>0</v>
      </c>
      <c r="AI45" s="27">
        <f t="shared" si="12"/>
        <v>0</v>
      </c>
      <c r="AJ45" s="36">
        <v>3</v>
      </c>
      <c r="AK45" s="27">
        <f t="shared" si="13"/>
        <v>0</v>
      </c>
      <c r="AL45" s="36" t="s">
        <v>95</v>
      </c>
      <c r="AM45" s="27">
        <f t="shared" si="14"/>
        <v>0</v>
      </c>
      <c r="AN45" s="37">
        <f t="shared" si="42"/>
        <v>0</v>
      </c>
      <c r="AO45" s="27">
        <f t="shared" si="15"/>
        <v>0</v>
      </c>
      <c r="AP45" s="38">
        <f>LARGE((AI45,AK45,AM45,AO45),1)</f>
        <v>0</v>
      </c>
      <c r="AQ45" s="39">
        <f>SUM(Geräte!AK45)</f>
        <v>0</v>
      </c>
      <c r="AR45" s="39">
        <f>SUM(Geräte!AL45)</f>
        <v>0</v>
      </c>
      <c r="AS45" s="39">
        <f>SUM(Geräte!AM45)</f>
        <v>0</v>
      </c>
      <c r="AT45" s="38">
        <f t="shared" si="16"/>
        <v>0</v>
      </c>
      <c r="AU45" s="27">
        <f t="shared" si="23"/>
        <v>0</v>
      </c>
      <c r="AV45" s="100">
        <f t="shared" si="17"/>
        <v>30</v>
      </c>
      <c r="AW45" s="27">
        <f t="shared" si="18"/>
        <v>0</v>
      </c>
      <c r="AX45" s="27">
        <f>SMALL((S45,J45,Z45,AG45,AP45,AT45),1)</f>
        <v>0</v>
      </c>
      <c r="AY45" s="27">
        <f>SMALL((S45,J45,Z45,AG45,AP45,AT45),2)</f>
        <v>0</v>
      </c>
      <c r="AZ45" s="27">
        <f t="shared" si="19"/>
        <v>0</v>
      </c>
      <c r="BA45" s="100">
        <f t="shared" si="20"/>
        <v>30</v>
      </c>
    </row>
    <row r="46" spans="1:53" ht="13.5" thickBot="1">
      <c r="A46" s="23"/>
      <c r="B46" s="24"/>
      <c r="C46" s="24"/>
      <c r="D46" s="37">
        <f t="shared" si="21"/>
        <v>-5</v>
      </c>
      <c r="E46" s="27">
        <f t="shared" si="22"/>
        <v>0</v>
      </c>
      <c r="F46" s="36">
        <f t="shared" si="32"/>
        <v>-46</v>
      </c>
      <c r="G46" s="27">
        <f t="shared" si="0"/>
        <v>0</v>
      </c>
      <c r="H46" s="37">
        <f t="shared" si="33"/>
        <v>0</v>
      </c>
      <c r="I46" s="27">
        <f t="shared" si="1"/>
        <v>0</v>
      </c>
      <c r="J46" s="38">
        <f>LARGE((E46,G46,I46),1)</f>
        <v>0</v>
      </c>
      <c r="K46" s="37">
        <f t="shared" si="34"/>
        <v>51.3</v>
      </c>
      <c r="L46" s="27">
        <f t="shared" si="2"/>
        <v>0</v>
      </c>
      <c r="M46" s="36">
        <f t="shared" si="35"/>
        <v>-1</v>
      </c>
      <c r="N46" s="27">
        <f t="shared" si="4"/>
        <v>0</v>
      </c>
      <c r="O46" s="37">
        <v>0</v>
      </c>
      <c r="P46" s="27">
        <v>0</v>
      </c>
      <c r="Q46" s="37">
        <f t="shared" si="36"/>
        <v>9.6</v>
      </c>
      <c r="R46" s="27">
        <f t="shared" si="5"/>
        <v>0</v>
      </c>
      <c r="S46" s="38">
        <f>LARGE((L46,N46,P46,R46),1)</f>
        <v>0</v>
      </c>
      <c r="T46" s="37">
        <f t="shared" si="37"/>
        <v>15.3</v>
      </c>
      <c r="U46" s="27">
        <f t="shared" si="31"/>
        <v>0</v>
      </c>
      <c r="V46" s="37">
        <f>SUM($V$48)</f>
        <v>29</v>
      </c>
      <c r="W46" s="27">
        <f t="shared" si="7"/>
        <v>0</v>
      </c>
      <c r="X46" s="37">
        <f t="shared" si="38"/>
        <v>131</v>
      </c>
      <c r="Y46" s="27">
        <f t="shared" si="8"/>
        <v>0</v>
      </c>
      <c r="Z46" s="38">
        <f>LARGE((U46,W46,Y46),1)</f>
        <v>0</v>
      </c>
      <c r="AA46" s="37">
        <f t="shared" si="39"/>
        <v>2.8</v>
      </c>
      <c r="AB46" s="27">
        <f t="shared" si="9"/>
        <v>0</v>
      </c>
      <c r="AC46" s="37">
        <f t="shared" si="30"/>
        <v>1</v>
      </c>
      <c r="AD46" s="27">
        <f t="shared" si="10"/>
        <v>0</v>
      </c>
      <c r="AE46" s="37">
        <f t="shared" si="40"/>
        <v>6</v>
      </c>
      <c r="AF46" s="27">
        <f t="shared" si="11"/>
        <v>0</v>
      </c>
      <c r="AG46" s="38">
        <f>LARGE((AB46,AD46,AF46),1)</f>
        <v>0</v>
      </c>
      <c r="AH46" s="36">
        <f t="shared" si="41"/>
        <v>0</v>
      </c>
      <c r="AI46" s="27">
        <f t="shared" si="12"/>
        <v>0</v>
      </c>
      <c r="AJ46" s="36">
        <v>3</v>
      </c>
      <c r="AK46" s="27">
        <f t="shared" si="13"/>
        <v>0</v>
      </c>
      <c r="AL46" s="36" t="s">
        <v>95</v>
      </c>
      <c r="AM46" s="27">
        <f t="shared" si="14"/>
        <v>0</v>
      </c>
      <c r="AN46" s="37">
        <f t="shared" si="42"/>
        <v>0</v>
      </c>
      <c r="AO46" s="27">
        <f t="shared" si="15"/>
        <v>0</v>
      </c>
      <c r="AP46" s="38">
        <f>LARGE((AI46,AK46,AM46,AO46),1)</f>
        <v>0</v>
      </c>
      <c r="AQ46" s="39">
        <f>SUM(Geräte!AK46)</f>
        <v>0</v>
      </c>
      <c r="AR46" s="39">
        <f>SUM(Geräte!AL46)</f>
        <v>0</v>
      </c>
      <c r="AS46" s="39">
        <f>SUM(Geräte!AM46)</f>
        <v>0</v>
      </c>
      <c r="AT46" s="38">
        <f t="shared" si="16"/>
        <v>0</v>
      </c>
      <c r="AU46" s="27">
        <f t="shared" si="23"/>
        <v>0</v>
      </c>
      <c r="AV46" s="100">
        <f t="shared" si="17"/>
        <v>30</v>
      </c>
      <c r="AW46" s="27">
        <f t="shared" si="18"/>
        <v>0</v>
      </c>
      <c r="AX46" s="27">
        <f>SMALL((S46,J46,Z46,AG46,AP46,AT46),1)</f>
        <v>0</v>
      </c>
      <c r="AY46" s="27">
        <f>SMALL((S46,J46,Z46,AG46,AP46,AT46),2)</f>
        <v>0</v>
      </c>
      <c r="AZ46" s="27">
        <f t="shared" si="19"/>
        <v>0</v>
      </c>
      <c r="BA46" s="100">
        <f t="shared" si="20"/>
        <v>30</v>
      </c>
    </row>
    <row r="48" spans="4:45" ht="12.75">
      <c r="D48" s="95">
        <v>-5</v>
      </c>
      <c r="F48">
        <v>-46</v>
      </c>
      <c r="H48" s="95">
        <v>0</v>
      </c>
      <c r="K48" s="95">
        <v>51.3</v>
      </c>
      <c r="M48">
        <v>-1</v>
      </c>
      <c r="Q48">
        <v>9.6</v>
      </c>
      <c r="T48" s="95">
        <v>15.3</v>
      </c>
      <c r="V48" s="95">
        <v>29</v>
      </c>
      <c r="X48" s="95">
        <v>131</v>
      </c>
      <c r="AA48" s="95">
        <v>2.8</v>
      </c>
      <c r="AC48" s="95">
        <v>1</v>
      </c>
      <c r="AE48" s="95">
        <v>6</v>
      </c>
      <c r="AH48">
        <v>0</v>
      </c>
      <c r="AN48" s="95">
        <v>0</v>
      </c>
      <c r="AQ48" s="123"/>
      <c r="AR48" s="123"/>
      <c r="AS48" s="123"/>
    </row>
    <row r="53" spans="5:45" ht="12.75">
      <c r="E53" s="27">
        <f>SUM(E6:E47)</f>
        <v>93.78571428571429</v>
      </c>
      <c r="F53" s="85"/>
      <c r="G53" s="27">
        <f>SUM(G6:G47)</f>
        <v>88.0909090909091</v>
      </c>
      <c r="H53" s="85"/>
      <c r="I53" s="27">
        <f>SUM(I6:I47)</f>
        <v>118.92222222222223</v>
      </c>
      <c r="J53" s="85"/>
      <c r="K53" s="85"/>
      <c r="L53" s="27">
        <f>SUM(L6:L47)</f>
        <v>127.49199999999999</v>
      </c>
      <c r="M53" s="85"/>
      <c r="N53" s="27">
        <f>SUM(N6:N47)</f>
        <v>52.16666666666667</v>
      </c>
      <c r="O53" s="85"/>
      <c r="P53" s="27">
        <f>SUM(P6:P47)</f>
        <v>67</v>
      </c>
      <c r="Q53" s="85"/>
      <c r="R53" s="27">
        <f>SUM(R6:R47)</f>
        <v>65.42666666666666</v>
      </c>
      <c r="S53" s="85"/>
      <c r="T53" s="85"/>
      <c r="U53" s="27">
        <f>SUM(U6:U47)</f>
        <v>141.66666666666669</v>
      </c>
      <c r="V53" s="85"/>
      <c r="W53" s="27">
        <f>SUM(W6:W47)</f>
        <v>96.80000000000001</v>
      </c>
      <c r="X53" s="85"/>
      <c r="Y53" s="27">
        <f>SUM(Y6:Y47)</f>
        <v>77.22714285714287</v>
      </c>
      <c r="Z53" s="85"/>
      <c r="AA53" s="85"/>
      <c r="AB53" s="27">
        <f>SUM(AB6:AB47)</f>
        <v>95.00000000000003</v>
      </c>
      <c r="AC53" s="85"/>
      <c r="AD53" s="27">
        <f>SUM(AD6:AD47)</f>
        <v>86.85</v>
      </c>
      <c r="AE53" s="85"/>
      <c r="AF53" s="27">
        <f>SUM(AF6:AF47)</f>
        <v>70.88333333333334</v>
      </c>
      <c r="AG53" s="85"/>
      <c r="AH53" s="85"/>
      <c r="AI53" s="27">
        <f>SUM(AI6:AI47)</f>
        <v>99.66666666666667</v>
      </c>
      <c r="AJ53" s="85"/>
      <c r="AK53" s="27">
        <f>SUM(AK6:AK47)</f>
        <v>110.20166666666668</v>
      </c>
      <c r="AL53" s="85"/>
      <c r="AM53" s="27">
        <f>SUM(AM6:AM47)</f>
        <v>96.48599999999999</v>
      </c>
      <c r="AN53" s="85"/>
      <c r="AO53" s="27">
        <f>SUM(AO6:AO47)</f>
        <v>64.95</v>
      </c>
      <c r="AP53" s="85"/>
      <c r="AQ53" s="27">
        <f>SUM(AQ6:AQ48)</f>
        <v>111.8</v>
      </c>
      <c r="AR53" s="27">
        <f>SUM(AR6:AR48)</f>
        <v>124.70000000000002</v>
      </c>
      <c r="AS53" s="27">
        <f>SUM(AS6:AS48)</f>
        <v>104.89999999999999</v>
      </c>
    </row>
    <row r="54" spans="2:45" ht="12.75">
      <c r="B54" t="s">
        <v>125</v>
      </c>
      <c r="E54" s="85">
        <f>COUNTIF(E6:E46,"&gt;1")</f>
        <v>14</v>
      </c>
      <c r="F54" s="85"/>
      <c r="G54" s="85">
        <f>COUNTIF(G6:G46,"&gt;1")</f>
        <v>16</v>
      </c>
      <c r="H54" s="85"/>
      <c r="I54" s="85">
        <f>COUNTIF(I6:I46,"&gt;1")</f>
        <v>19</v>
      </c>
      <c r="J54" s="85"/>
      <c r="K54" s="85"/>
      <c r="L54" s="85">
        <f>COUNTIF(L6:L46,"&gt;1")</f>
        <v>17</v>
      </c>
      <c r="M54" s="85"/>
      <c r="N54" s="85">
        <f>COUNTIF(N6:N46,"&gt;1")</f>
        <v>8</v>
      </c>
      <c r="O54" s="85"/>
      <c r="P54" s="85">
        <f>COUNTIF(P6:P46,"&gt;1")</f>
        <v>13</v>
      </c>
      <c r="Q54" s="85"/>
      <c r="R54" s="85">
        <f>COUNTIF(R6:R46,"&gt;1")</f>
        <v>12</v>
      </c>
      <c r="S54" s="85"/>
      <c r="T54" s="85"/>
      <c r="U54" s="85">
        <f>COUNTIF(U6:U46,"&gt;1")</f>
        <v>19</v>
      </c>
      <c r="V54" s="85"/>
      <c r="W54" s="85">
        <f>COUNTIF(W6:W46,"&gt;1")</f>
        <v>15</v>
      </c>
      <c r="X54" s="85"/>
      <c r="Y54" s="85">
        <f>COUNTIF(Y6:Y46,"&gt;1")</f>
        <v>12</v>
      </c>
      <c r="Z54" s="85"/>
      <c r="AA54" s="85"/>
      <c r="AB54" s="85">
        <f>COUNTIF(AB6:AB46,"&gt;1")</f>
        <v>15</v>
      </c>
      <c r="AC54" s="85"/>
      <c r="AD54" s="85">
        <f>COUNTIF(AD6:AD46,"&gt;1")</f>
        <v>14</v>
      </c>
      <c r="AE54" s="85"/>
      <c r="AF54" s="85">
        <f>COUNTIF(AF6:AF46,"&gt;1")</f>
        <v>12</v>
      </c>
      <c r="AG54" s="85"/>
      <c r="AH54" s="85"/>
      <c r="AI54" s="85">
        <f>COUNTIF(AI6:AI46,"&gt;1")</f>
        <v>15</v>
      </c>
      <c r="AJ54" s="85"/>
      <c r="AK54" s="85">
        <f>COUNTIF(AK6:AK46,"&gt;1")</f>
        <v>16</v>
      </c>
      <c r="AL54" s="85"/>
      <c r="AM54" s="85">
        <f>COUNTIF(AM6:AM46,"&gt;1")</f>
        <v>16</v>
      </c>
      <c r="AN54" s="85"/>
      <c r="AO54" s="85">
        <f>COUNTIF(AO6:AO46,"&gt;1")</f>
        <v>11</v>
      </c>
      <c r="AP54" s="85"/>
      <c r="AQ54" s="85">
        <f>COUNTIF(AQ6:AQ46,"&gt;1")</f>
        <v>14</v>
      </c>
      <c r="AR54" s="85">
        <f>COUNTIF(AR6:AR46,"&gt;1")</f>
        <v>16</v>
      </c>
      <c r="AS54" s="85">
        <f>COUNTIF(AS6:AS46,"&gt;1")</f>
        <v>14</v>
      </c>
    </row>
    <row r="55" spans="2:45" ht="12.75">
      <c r="B55" t="s">
        <v>126</v>
      </c>
      <c r="E55" s="27">
        <f>SUM(E53/E54)</f>
        <v>6.698979591836735</v>
      </c>
      <c r="F55" s="85"/>
      <c r="G55" s="27">
        <f>SUM(G53/G54)</f>
        <v>5.505681818181818</v>
      </c>
      <c r="H55" s="85"/>
      <c r="I55" s="27">
        <f>SUM(I53/I54)</f>
        <v>6.2590643274853806</v>
      </c>
      <c r="J55" s="85"/>
      <c r="K55" s="85"/>
      <c r="L55" s="27">
        <f>SUM(L53/L54)</f>
        <v>7.499529411764705</v>
      </c>
      <c r="M55" s="85"/>
      <c r="N55" s="27">
        <f>SUM(N53/N54)</f>
        <v>6.520833333333334</v>
      </c>
      <c r="O55" s="85"/>
      <c r="P55" s="27">
        <f>SUM(P53/P54)</f>
        <v>5.153846153846154</v>
      </c>
      <c r="Q55" s="85"/>
      <c r="R55" s="27">
        <f>SUM(R53/R54)</f>
        <v>5.452222222222222</v>
      </c>
      <c r="S55" s="85"/>
      <c r="T55" s="85"/>
      <c r="U55" s="27">
        <f>SUM(U53/U54)</f>
        <v>7.456140350877194</v>
      </c>
      <c r="V55" s="85"/>
      <c r="W55" s="27">
        <f>SUM(W53/W54)</f>
        <v>6.453333333333334</v>
      </c>
      <c r="X55" s="85"/>
      <c r="Y55" s="27">
        <f>SUM(Y53/Y54)</f>
        <v>6.435595238095239</v>
      </c>
      <c r="Z55" s="85"/>
      <c r="AA55" s="85"/>
      <c r="AB55" s="27">
        <f>SUM(AB53/AB54)</f>
        <v>6.333333333333335</v>
      </c>
      <c r="AC55" s="85"/>
      <c r="AD55" s="27">
        <f>SUM(AD53/AD54)</f>
        <v>6.203571428571428</v>
      </c>
      <c r="AE55" s="85"/>
      <c r="AF55" s="27">
        <f>SUM(AF53/AF54)</f>
        <v>5.906944444444445</v>
      </c>
      <c r="AG55" s="85"/>
      <c r="AH55" s="85"/>
      <c r="AI55" s="27">
        <f>SUM(AI53/AI54)</f>
        <v>6.644444444444445</v>
      </c>
      <c r="AJ55" s="85"/>
      <c r="AK55" s="27">
        <f>SUM(AK53/AK54)</f>
        <v>6.887604166666668</v>
      </c>
      <c r="AL55" s="85"/>
      <c r="AM55" s="27">
        <f>SUM(AM53/AM54)</f>
        <v>6.030374999999999</v>
      </c>
      <c r="AN55" s="85"/>
      <c r="AO55" s="27">
        <f>SUM(AO53/AO54)</f>
        <v>5.904545454545455</v>
      </c>
      <c r="AP55" s="85"/>
      <c r="AQ55" s="27">
        <f>SUM(AQ53/AQ54)</f>
        <v>7.985714285714286</v>
      </c>
      <c r="AR55" s="27">
        <f>SUM(AR53/AR54)</f>
        <v>7.793750000000001</v>
      </c>
      <c r="AS55" s="27">
        <f>SUM(AS53/AS54)</f>
        <v>7.492857142857142</v>
      </c>
    </row>
    <row r="56" spans="5:45" ht="12.75"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2:45" ht="12.75">
      <c r="B57" t="s">
        <v>127</v>
      </c>
      <c r="E57" s="85"/>
      <c r="F57" s="85"/>
      <c r="G57" s="85"/>
      <c r="H57" s="85"/>
      <c r="I57" s="121" t="s">
        <v>117</v>
      </c>
      <c r="J57" s="85"/>
      <c r="K57" s="85"/>
      <c r="L57" s="122" t="s">
        <v>88</v>
      </c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121">
        <v>0.66</v>
      </c>
      <c r="AJ57" s="85"/>
      <c r="AK57" s="85"/>
      <c r="AL57" s="85"/>
      <c r="AM57" s="121">
        <v>1.2</v>
      </c>
      <c r="AN57" s="85"/>
      <c r="AO57" s="85"/>
      <c r="AP57" s="85"/>
      <c r="AQ57" s="85"/>
      <c r="AR57" s="85"/>
      <c r="AS57" s="85"/>
    </row>
    <row r="58" spans="5:45" ht="12.75"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5:45" ht="12.75"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2:45" ht="12.75">
      <c r="B60" t="s">
        <v>128</v>
      </c>
      <c r="E60" s="27">
        <f>LARGE((E6:E46),1)</f>
        <v>10</v>
      </c>
      <c r="F60" s="85"/>
      <c r="G60" s="27">
        <f>LARGE((G6:G46),1)</f>
        <v>9</v>
      </c>
      <c r="H60" s="85"/>
      <c r="I60" s="27">
        <f>LARGE((I6:I46),1)</f>
        <v>8.255555555555555</v>
      </c>
      <c r="J60" s="85"/>
      <c r="K60" s="85"/>
      <c r="L60" s="27">
        <f>LARGE((L6:L46),1)</f>
        <v>9.632</v>
      </c>
      <c r="M60" s="85"/>
      <c r="N60" s="27">
        <f>LARGE((N6:N46),1)</f>
        <v>8.5</v>
      </c>
      <c r="O60" s="85"/>
      <c r="P60" s="27">
        <f>LARGE((P6:P46),1)</f>
        <v>8</v>
      </c>
      <c r="Q60" s="85"/>
      <c r="R60" s="27">
        <f>LARGE((R6:R46),1)</f>
        <v>7.64</v>
      </c>
      <c r="S60" s="85"/>
      <c r="T60" s="85"/>
      <c r="U60" s="27">
        <f>LARGE((U6:U46),1)</f>
        <v>10</v>
      </c>
      <c r="V60" s="85"/>
      <c r="W60" s="27">
        <f>LARGE((W6:W46),1)</f>
        <v>8.62</v>
      </c>
      <c r="X60" s="85"/>
      <c r="Y60" s="27">
        <f>LARGE((Y6:Y46),1)</f>
        <v>8.322857142857144</v>
      </c>
      <c r="Z60" s="85"/>
      <c r="AA60" s="85"/>
      <c r="AB60" s="27">
        <f>LARGE((AB6:AB46),1)</f>
        <v>8.200000000000001</v>
      </c>
      <c r="AC60" s="85"/>
      <c r="AD60" s="27">
        <f>LARGE((AD6:AD46),1)</f>
        <v>7.800000000000001</v>
      </c>
      <c r="AE60" s="85"/>
      <c r="AF60" s="27">
        <f>LARGE((AF6:AF46),1)</f>
        <v>7.166666666666668</v>
      </c>
      <c r="AG60" s="27"/>
      <c r="AH60" s="85"/>
      <c r="AI60" s="27">
        <f>LARGE((AI6:AI46),1)</f>
        <v>8.85925925925926</v>
      </c>
      <c r="AJ60" s="85"/>
      <c r="AK60" s="27">
        <f>LARGE((AK6:AK46),1)</f>
        <v>9.433333333333334</v>
      </c>
      <c r="AL60" s="85"/>
      <c r="AM60" s="27">
        <f>LARGE((AM6:AM46),1)</f>
        <v>7.636</v>
      </c>
      <c r="AN60" s="85"/>
      <c r="AO60" s="27">
        <f>LARGE((AO6:AO46),1)</f>
        <v>8.74</v>
      </c>
      <c r="AP60" s="85"/>
      <c r="AQ60" s="27">
        <f>LARGE((AQ6:AQ46),1)</f>
        <v>9.5</v>
      </c>
      <c r="AR60" s="27">
        <f>LARGE((AR6:AR46),1)</f>
        <v>9.4</v>
      </c>
      <c r="AS60" s="27">
        <f>LARGE((AS6:AS46),1)</f>
        <v>9.5</v>
      </c>
    </row>
    <row r="61" spans="2:45" ht="12.75">
      <c r="B61" t="s">
        <v>129</v>
      </c>
      <c r="E61" s="27">
        <f>SMALL((E6:E46),41-E54+1)</f>
        <v>5.25</v>
      </c>
      <c r="F61" s="85"/>
      <c r="G61" s="27">
        <f>SMALL((G6:G46),41-G54+1)</f>
        <v>4.181818181818182</v>
      </c>
      <c r="H61" s="85"/>
      <c r="I61" s="27">
        <f>SMALL((I6:I46),41-I54+1)</f>
        <v>4.5</v>
      </c>
      <c r="J61" s="85"/>
      <c r="K61" s="85"/>
      <c r="L61" s="27">
        <f>SMALL((L6:L46),41-L54+1)</f>
        <v>5.019999999999999</v>
      </c>
      <c r="M61" s="85"/>
      <c r="N61" s="27">
        <f>SMALL((N6:N46),41-N54+1)</f>
        <v>4.166666666666667</v>
      </c>
      <c r="O61" s="85"/>
      <c r="P61" s="27">
        <f>SMALL((P6:P46),41-P54+1)</f>
        <v>4</v>
      </c>
      <c r="Q61" s="85"/>
      <c r="R61" s="27">
        <f>SMALL((R6:R46),41-R54+1)</f>
        <v>2.8266666666666658</v>
      </c>
      <c r="S61" s="85"/>
      <c r="T61" s="85"/>
      <c r="U61" s="27">
        <f>SMALL((U6:U46),41-U54+1)</f>
        <v>5.083333333333335</v>
      </c>
      <c r="V61" s="85"/>
      <c r="W61" s="27">
        <f>SMALL((W6:W46),41-W54+1)</f>
        <v>3.979999999999999</v>
      </c>
      <c r="X61" s="85"/>
      <c r="Y61" s="27">
        <f>SMALL((Y6:Y46),41-Y54+1)</f>
        <v>3.8999999999999995</v>
      </c>
      <c r="Z61" s="85"/>
      <c r="AA61" s="85"/>
      <c r="AB61" s="27">
        <f>SMALL((AB6:AB46),41-AB54+1)</f>
        <v>4.333333333333333</v>
      </c>
      <c r="AC61" s="85"/>
      <c r="AD61" s="27">
        <f>SMALL((AD6:AD46),41-AD54+1)</f>
        <v>4.500000000000001</v>
      </c>
      <c r="AE61" s="85"/>
      <c r="AF61" s="27">
        <f>SMALL((AF6:AF46),41-AF54+1)</f>
        <v>3.583333333333334</v>
      </c>
      <c r="AG61" s="27"/>
      <c r="AH61" s="85"/>
      <c r="AI61" s="27">
        <f>SMALL((AI6:AI46),41-AI54+1)</f>
        <v>5.0740740740740735</v>
      </c>
      <c r="AJ61" s="85"/>
      <c r="AK61" s="27">
        <f>SMALL((AK6:AK46),41-AK54+1)</f>
        <v>4.816666666666666</v>
      </c>
      <c r="AL61" s="85"/>
      <c r="AM61" s="27">
        <f>SMALL((AM6:AM46),41-AM54+1)</f>
        <v>3.3200000000000003</v>
      </c>
      <c r="AN61" s="85"/>
      <c r="AO61" s="27">
        <f>SMALL((AO6:AO46),41-AO54+1)</f>
        <v>4.023333333333333</v>
      </c>
      <c r="AP61" s="85"/>
      <c r="AQ61" s="27">
        <f>SMALL((AQ6:AQ46),41-AQ54+1)</f>
        <v>6.3</v>
      </c>
      <c r="AR61" s="27">
        <f>SMALL((AR6:AR46),41-AR54+1)</f>
        <v>5.7</v>
      </c>
      <c r="AS61" s="27">
        <f>SMALL((AS6:AS46),41-AS54+1)</f>
        <v>5.8</v>
      </c>
    </row>
    <row r="62" spans="5:45" ht="12.75"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2:45" ht="12.75">
      <c r="B63" t="s">
        <v>130</v>
      </c>
      <c r="E63" s="27">
        <f>SUM(E60-E61)</f>
        <v>4.75</v>
      </c>
      <c r="F63" s="85"/>
      <c r="G63" s="27">
        <f>SUM(G60-G61)</f>
        <v>4.818181818181818</v>
      </c>
      <c r="H63" s="85"/>
      <c r="I63" s="27">
        <f>SUM(I60-I61)</f>
        <v>3.7555555555555546</v>
      </c>
      <c r="J63" s="85"/>
      <c r="K63" s="85"/>
      <c r="L63" s="27">
        <f>SUM(L60-L61)</f>
        <v>4.612000000000001</v>
      </c>
      <c r="M63" s="85"/>
      <c r="N63" s="27">
        <f>SUM(N60-N61)</f>
        <v>4.333333333333333</v>
      </c>
      <c r="O63" s="85"/>
      <c r="P63" s="27">
        <f>SUM(P60-P61)</f>
        <v>4</v>
      </c>
      <c r="Q63" s="85"/>
      <c r="R63" s="27">
        <f>SUM(R60-R61)</f>
        <v>4.813333333333334</v>
      </c>
      <c r="S63" s="85"/>
      <c r="T63" s="85"/>
      <c r="U63" s="27">
        <f>SUM(U60-U61)</f>
        <v>4.916666666666665</v>
      </c>
      <c r="V63" s="85"/>
      <c r="W63" s="27">
        <f>SUM(W60-W61)</f>
        <v>4.640000000000001</v>
      </c>
      <c r="X63" s="85"/>
      <c r="Y63" s="27">
        <f>SUM(Y60-Y61)</f>
        <v>4.422857142857144</v>
      </c>
      <c r="Z63" s="85"/>
      <c r="AA63" s="85"/>
      <c r="AB63" s="27">
        <f>SUM(AB60-AB61)</f>
        <v>3.866666666666668</v>
      </c>
      <c r="AC63" s="85"/>
      <c r="AD63" s="27">
        <f>SUM(AD60-AD61)</f>
        <v>3.3</v>
      </c>
      <c r="AE63" s="85"/>
      <c r="AF63" s="27">
        <f>SUM(AF60-AF61)</f>
        <v>3.583333333333334</v>
      </c>
      <c r="AG63" s="85"/>
      <c r="AH63" s="85"/>
      <c r="AI63" s="27">
        <f>SUM(AI60-AI61)</f>
        <v>3.7851851851851857</v>
      </c>
      <c r="AJ63" s="85"/>
      <c r="AK63" s="27">
        <f>SUM(AK60-AK61)</f>
        <v>4.616666666666667</v>
      </c>
      <c r="AL63" s="85"/>
      <c r="AM63" s="27">
        <f>SUM(AM60-AM61)</f>
        <v>4.316</v>
      </c>
      <c r="AN63" s="85"/>
      <c r="AO63" s="27">
        <f>SUM(AO60-AO61)</f>
        <v>4.716666666666667</v>
      </c>
      <c r="AP63" s="85"/>
      <c r="AQ63" s="27">
        <f>SUM(AQ60-AQ61)</f>
        <v>3.2</v>
      </c>
      <c r="AR63" s="27">
        <f>SUM(AR60-AR61)</f>
        <v>3.7</v>
      </c>
      <c r="AS63" s="27">
        <f>SUM(AS60-AS61)</f>
        <v>3.7</v>
      </c>
    </row>
    <row r="67" spans="1:7" ht="12.75">
      <c r="A67" t="s">
        <v>96</v>
      </c>
      <c r="C67" t="s">
        <v>107</v>
      </c>
      <c r="F67" t="s">
        <v>97</v>
      </c>
      <c r="G67">
        <v>7</v>
      </c>
    </row>
    <row r="68" spans="3:7" ht="12.75">
      <c r="C68" t="s">
        <v>108</v>
      </c>
      <c r="F68" t="s">
        <v>97</v>
      </c>
      <c r="G68">
        <v>6</v>
      </c>
    </row>
    <row r="69" spans="3:7" ht="12.75">
      <c r="C69" t="s">
        <v>98</v>
      </c>
      <c r="F69" t="s">
        <v>97</v>
      </c>
      <c r="G69">
        <v>5</v>
      </c>
    </row>
    <row r="71" spans="3:7" ht="12.75">
      <c r="C71" t="s">
        <v>105</v>
      </c>
      <c r="F71" t="s">
        <v>106</v>
      </c>
      <c r="G71">
        <v>5</v>
      </c>
    </row>
    <row r="72" spans="6:7" ht="12.75">
      <c r="F72" t="s">
        <v>109</v>
      </c>
      <c r="G72">
        <v>3</v>
      </c>
    </row>
  </sheetData>
  <sheetProtection/>
  <mergeCells count="25">
    <mergeCell ref="AU3:AV3"/>
    <mergeCell ref="AW3:BA3"/>
    <mergeCell ref="T3:Z3"/>
    <mergeCell ref="AA3:AG3"/>
    <mergeCell ref="D3:J3"/>
    <mergeCell ref="K3:S3"/>
    <mergeCell ref="AH3:AP3"/>
    <mergeCell ref="AQ3:AT3"/>
    <mergeCell ref="AH4:AI4"/>
    <mergeCell ref="AJ4:AK4"/>
    <mergeCell ref="AL4:AM4"/>
    <mergeCell ref="AN4:AO4"/>
    <mergeCell ref="M4:N4"/>
    <mergeCell ref="AA4:AB4"/>
    <mergeCell ref="AC4:AD4"/>
    <mergeCell ref="AE4:AF4"/>
    <mergeCell ref="T4:U4"/>
    <mergeCell ref="V4:W4"/>
    <mergeCell ref="X4:Y4"/>
    <mergeCell ref="O4:P4"/>
    <mergeCell ref="Q4:R4"/>
    <mergeCell ref="D4:E4"/>
    <mergeCell ref="F4:G4"/>
    <mergeCell ref="H4:I4"/>
    <mergeCell ref="K4:L4"/>
  </mergeCells>
  <printOptions/>
  <pageMargins left="0.22" right="0.2" top="0.47" bottom="0.17" header="0.4921259845" footer="0.3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3"/>
  <sheetViews>
    <sheetView tabSelected="1" zoomScale="50" zoomScaleNormal="50" workbookViewId="0" topLeftCell="A1">
      <selection activeCell="BF26" sqref="BF26"/>
    </sheetView>
  </sheetViews>
  <sheetFormatPr defaultColWidth="11.421875" defaultRowHeight="12.75"/>
  <cols>
    <col min="1" max="1" width="5.00390625" style="0" customWidth="1"/>
    <col min="2" max="3" width="15.57421875" style="0" customWidth="1"/>
    <col min="4" max="5" width="14.140625" style="0" hidden="1" customWidth="1"/>
    <col min="6" max="12" width="0" style="0" hidden="1" customWidth="1"/>
    <col min="13" max="13" width="11.8515625" style="0" hidden="1" customWidth="1"/>
    <col min="14" max="14" width="8.140625" style="0" hidden="1" customWidth="1"/>
    <col min="15" max="44" width="0" style="0" hidden="1" customWidth="1"/>
    <col min="45" max="45" width="12.00390625" style="0" hidden="1" customWidth="1"/>
    <col min="46" max="46" width="0" style="0" hidden="1" customWidth="1"/>
    <col min="50" max="50" width="10.57421875" style="0" customWidth="1"/>
    <col min="52" max="52" width="18.140625" style="0" bestFit="1" customWidth="1"/>
    <col min="57" max="57" width="4.8515625" style="0" customWidth="1"/>
    <col min="58" max="58" width="17.421875" style="0" customWidth="1"/>
  </cols>
  <sheetData>
    <row r="1" spans="1:58" s="1" customFormat="1" ht="26.25">
      <c r="A1" s="1" t="s">
        <v>90</v>
      </c>
      <c r="BF1" s="1" t="s">
        <v>99</v>
      </c>
    </row>
    <row r="2" ht="13.5" thickBot="1"/>
    <row r="3" spans="1:59" ht="12.75">
      <c r="A3" s="17"/>
      <c r="B3" s="18"/>
      <c r="C3" s="18"/>
      <c r="D3" s="136" t="s">
        <v>70</v>
      </c>
      <c r="E3" s="137"/>
      <c r="F3" s="137"/>
      <c r="G3" s="137"/>
      <c r="H3" s="137"/>
      <c r="I3" s="137"/>
      <c r="J3" s="145"/>
      <c r="K3" s="148" t="s">
        <v>71</v>
      </c>
      <c r="L3" s="149"/>
      <c r="M3" s="149"/>
      <c r="N3" s="149"/>
      <c r="O3" s="149"/>
      <c r="P3" s="149"/>
      <c r="Q3" s="149"/>
      <c r="R3" s="149"/>
      <c r="S3" s="150"/>
      <c r="T3" s="141" t="s">
        <v>72</v>
      </c>
      <c r="U3" s="141"/>
      <c r="V3" s="141"/>
      <c r="W3" s="141"/>
      <c r="X3" s="141"/>
      <c r="Y3" s="141"/>
      <c r="Z3" s="146"/>
      <c r="AA3" s="142" t="s">
        <v>73</v>
      </c>
      <c r="AB3" s="142"/>
      <c r="AC3" s="142"/>
      <c r="AD3" s="142"/>
      <c r="AE3" s="142"/>
      <c r="AF3" s="142"/>
      <c r="AG3" s="147"/>
      <c r="AH3" s="138" t="s">
        <v>74</v>
      </c>
      <c r="AI3" s="138"/>
      <c r="AJ3" s="138"/>
      <c r="AK3" s="138"/>
      <c r="AL3" s="138"/>
      <c r="AM3" s="138"/>
      <c r="AN3" s="138"/>
      <c r="AO3" s="138"/>
      <c r="AP3" s="147"/>
      <c r="AQ3" s="139" t="s">
        <v>75</v>
      </c>
      <c r="AR3" s="139"/>
      <c r="AS3" s="139"/>
      <c r="AT3" s="151"/>
      <c r="AU3" s="143" t="s">
        <v>114</v>
      </c>
      <c r="AV3" s="144"/>
      <c r="AW3" s="143" t="s">
        <v>116</v>
      </c>
      <c r="AX3" s="137"/>
      <c r="AY3" s="137"/>
      <c r="AZ3" s="137"/>
      <c r="BA3" s="145"/>
      <c r="BE3">
        <v>1</v>
      </c>
      <c r="BF3" t="s">
        <v>93</v>
      </c>
      <c r="BG3" t="s">
        <v>100</v>
      </c>
    </row>
    <row r="4" spans="1:63" s="2" customFormat="1" ht="12.75">
      <c r="A4" s="19"/>
      <c r="B4" s="8"/>
      <c r="C4" s="8"/>
      <c r="D4" s="156" t="s">
        <v>92</v>
      </c>
      <c r="E4" s="156"/>
      <c r="F4" s="156" t="s">
        <v>53</v>
      </c>
      <c r="G4" s="156"/>
      <c r="H4" s="156" t="s">
        <v>54</v>
      </c>
      <c r="I4" s="156"/>
      <c r="J4" s="4"/>
      <c r="K4" s="153" t="s">
        <v>55</v>
      </c>
      <c r="L4" s="153"/>
      <c r="M4" s="153" t="s">
        <v>56</v>
      </c>
      <c r="N4" s="153"/>
      <c r="O4" s="153" t="s">
        <v>93</v>
      </c>
      <c r="P4" s="153"/>
      <c r="Q4" s="153" t="s">
        <v>131</v>
      </c>
      <c r="R4" s="153"/>
      <c r="S4" s="5"/>
      <c r="T4" s="155" t="s">
        <v>57</v>
      </c>
      <c r="U4" s="155"/>
      <c r="V4" s="155" t="s">
        <v>58</v>
      </c>
      <c r="W4" s="155"/>
      <c r="X4" s="155" t="s">
        <v>143</v>
      </c>
      <c r="Y4" s="155"/>
      <c r="Z4" s="9"/>
      <c r="AA4" s="154" t="s">
        <v>60</v>
      </c>
      <c r="AB4" s="154"/>
      <c r="AC4" s="154" t="s">
        <v>61</v>
      </c>
      <c r="AD4" s="154"/>
      <c r="AE4" s="154" t="s">
        <v>62</v>
      </c>
      <c r="AF4" s="154"/>
      <c r="AG4" s="6"/>
      <c r="AH4" s="152" t="s">
        <v>63</v>
      </c>
      <c r="AI4" s="152"/>
      <c r="AJ4" s="152" t="s">
        <v>64</v>
      </c>
      <c r="AK4" s="152"/>
      <c r="AL4" s="152" t="s">
        <v>65</v>
      </c>
      <c r="AM4" s="152"/>
      <c r="AN4" s="152" t="s">
        <v>119</v>
      </c>
      <c r="AO4" s="152"/>
      <c r="AP4" s="7"/>
      <c r="AQ4" s="10" t="s">
        <v>67</v>
      </c>
      <c r="AR4" s="10" t="s">
        <v>68</v>
      </c>
      <c r="AS4" s="10" t="s">
        <v>69</v>
      </c>
      <c r="AT4" s="25"/>
      <c r="AU4" s="19" t="s">
        <v>115</v>
      </c>
      <c r="AV4" s="31"/>
      <c r="AW4" s="8" t="s">
        <v>79</v>
      </c>
      <c r="AX4" s="8" t="s">
        <v>83</v>
      </c>
      <c r="AY4" s="8" t="s">
        <v>83</v>
      </c>
      <c r="AZ4" s="8" t="s">
        <v>81</v>
      </c>
      <c r="BA4" s="8"/>
      <c r="BE4" s="111">
        <v>2</v>
      </c>
      <c r="BF4" t="s">
        <v>65</v>
      </c>
      <c r="BG4" t="s">
        <v>101</v>
      </c>
      <c r="BH4"/>
      <c r="BI4"/>
      <c r="BJ4"/>
      <c r="BK4"/>
    </row>
    <row r="5" spans="1:59" ht="13.5" thickBot="1">
      <c r="A5" s="21"/>
      <c r="B5" s="3"/>
      <c r="C5" s="3"/>
      <c r="D5" s="11" t="s">
        <v>51</v>
      </c>
      <c r="E5" s="11" t="s">
        <v>52</v>
      </c>
      <c r="F5" s="11" t="s">
        <v>51</v>
      </c>
      <c r="G5" s="11" t="s">
        <v>52</v>
      </c>
      <c r="H5" s="11" t="s">
        <v>51</v>
      </c>
      <c r="I5" s="11" t="s">
        <v>52</v>
      </c>
      <c r="J5" s="11" t="s">
        <v>76</v>
      </c>
      <c r="K5" s="12" t="s">
        <v>51</v>
      </c>
      <c r="L5" s="12" t="s">
        <v>52</v>
      </c>
      <c r="M5" s="12" t="s">
        <v>51</v>
      </c>
      <c r="N5" s="12" t="s">
        <v>52</v>
      </c>
      <c r="O5" s="12" t="s">
        <v>51</v>
      </c>
      <c r="P5" s="12" t="s">
        <v>52</v>
      </c>
      <c r="Q5" s="12" t="s">
        <v>51</v>
      </c>
      <c r="R5" s="12" t="s">
        <v>52</v>
      </c>
      <c r="S5" s="12" t="s">
        <v>76</v>
      </c>
      <c r="T5" s="13" t="s">
        <v>51</v>
      </c>
      <c r="U5" s="13" t="s">
        <v>52</v>
      </c>
      <c r="V5" s="13" t="s">
        <v>51</v>
      </c>
      <c r="W5" s="13" t="s">
        <v>52</v>
      </c>
      <c r="X5" s="13" t="s">
        <v>51</v>
      </c>
      <c r="Y5" s="13" t="s">
        <v>52</v>
      </c>
      <c r="Z5" s="13" t="s">
        <v>76</v>
      </c>
      <c r="AA5" s="14" t="s">
        <v>51</v>
      </c>
      <c r="AB5" s="14" t="s">
        <v>52</v>
      </c>
      <c r="AC5" s="14" t="s">
        <v>51</v>
      </c>
      <c r="AD5" s="14" t="s">
        <v>52</v>
      </c>
      <c r="AE5" s="14" t="s">
        <v>51</v>
      </c>
      <c r="AF5" s="14" t="s">
        <v>52</v>
      </c>
      <c r="AG5" s="14" t="s">
        <v>76</v>
      </c>
      <c r="AH5" s="15" t="s">
        <v>51</v>
      </c>
      <c r="AI5" s="15" t="s">
        <v>52</v>
      </c>
      <c r="AJ5" s="15" t="s">
        <v>51</v>
      </c>
      <c r="AK5" s="15" t="s">
        <v>52</v>
      </c>
      <c r="AL5" s="15" t="s">
        <v>51</v>
      </c>
      <c r="AM5" s="15" t="s">
        <v>52</v>
      </c>
      <c r="AN5" s="15" t="s">
        <v>51</v>
      </c>
      <c r="AO5" s="15" t="s">
        <v>52</v>
      </c>
      <c r="AP5" s="15" t="s">
        <v>76</v>
      </c>
      <c r="AQ5" s="16" t="s">
        <v>52</v>
      </c>
      <c r="AR5" s="16" t="s">
        <v>52</v>
      </c>
      <c r="AS5" s="16" t="s">
        <v>52</v>
      </c>
      <c r="AT5" s="26" t="s">
        <v>76</v>
      </c>
      <c r="AU5" s="103" t="s">
        <v>77</v>
      </c>
      <c r="AV5" s="106" t="s">
        <v>91</v>
      </c>
      <c r="AW5" s="104" t="s">
        <v>77</v>
      </c>
      <c r="AX5" s="24" t="s">
        <v>84</v>
      </c>
      <c r="AY5" s="24" t="s">
        <v>85</v>
      </c>
      <c r="AZ5" s="104" t="s">
        <v>82</v>
      </c>
      <c r="BA5" s="105" t="s">
        <v>91</v>
      </c>
      <c r="BE5">
        <v>3</v>
      </c>
      <c r="BF5" t="s">
        <v>60</v>
      </c>
      <c r="BG5" t="s">
        <v>102</v>
      </c>
    </row>
    <row r="6" spans="1:59" ht="12.75">
      <c r="A6" s="168">
        <v>1</v>
      </c>
      <c r="B6" s="84" t="s">
        <v>8</v>
      </c>
      <c r="C6" s="84" t="s">
        <v>9</v>
      </c>
      <c r="D6" s="90">
        <f>SUM($D$48)</f>
        <v>-5</v>
      </c>
      <c r="E6" s="89">
        <f>SUM(D6+5)/1.4</f>
        <v>0</v>
      </c>
      <c r="F6" s="91">
        <v>42</v>
      </c>
      <c r="G6" s="89">
        <f>SUM(F6+46)/11</f>
        <v>8</v>
      </c>
      <c r="H6" s="90">
        <v>7.4</v>
      </c>
      <c r="I6" s="89">
        <f>SUM((H6)/0.9)</f>
        <v>8.222222222222223</v>
      </c>
      <c r="J6" s="109">
        <f>LARGE((E6,G6,I6),1)</f>
        <v>8.222222222222223</v>
      </c>
      <c r="K6" s="90">
        <f>SUM($K$48)</f>
        <v>51.3</v>
      </c>
      <c r="L6" s="89">
        <f>SUM(K6-51.3)/-2.5</f>
        <v>0</v>
      </c>
      <c r="M6" s="91">
        <f>SUM($M$48)</f>
        <v>-1</v>
      </c>
      <c r="N6" s="89">
        <f>SUM(M6+1)/6</f>
        <v>0</v>
      </c>
      <c r="O6" s="90">
        <v>1</v>
      </c>
      <c r="P6" s="89">
        <v>8</v>
      </c>
      <c r="Q6" s="90">
        <v>3.87</v>
      </c>
      <c r="R6" s="89">
        <f>SUM(Q6-9.6)/-0.75</f>
        <v>7.64</v>
      </c>
      <c r="S6" s="109">
        <f>LARGE((L6,N6,P6,R6),1)</f>
        <v>8</v>
      </c>
      <c r="T6" s="90">
        <v>9.18</v>
      </c>
      <c r="U6" s="89">
        <v>10</v>
      </c>
      <c r="V6" s="90">
        <f>SUM($V$48)</f>
        <v>29</v>
      </c>
      <c r="W6" s="89">
        <f>SUM(V6-29)/-1.5</f>
        <v>0</v>
      </c>
      <c r="X6" s="90">
        <f>SUM($X$48)</f>
        <v>131</v>
      </c>
      <c r="Y6" s="89">
        <f>SUM(131-X6)/7</f>
        <v>0</v>
      </c>
      <c r="Z6" s="109">
        <f>LARGE((U6,W6,Y6),1)</f>
        <v>10</v>
      </c>
      <c r="AA6" s="90">
        <f>SUM($AA$48)</f>
        <v>2.8</v>
      </c>
      <c r="AB6" s="89">
        <f>SUM(AA6-2.8)/0.3</f>
        <v>0</v>
      </c>
      <c r="AC6" s="90">
        <v>1.51</v>
      </c>
      <c r="AD6" s="89">
        <f>SUM(AC6-1)*15</f>
        <v>7.65</v>
      </c>
      <c r="AE6" s="90">
        <f>SUM($AE$48)</f>
        <v>6</v>
      </c>
      <c r="AF6" s="89">
        <f>SUM(AE6-6)/0.6</f>
        <v>0</v>
      </c>
      <c r="AG6" s="109">
        <f>LARGE((AB6,AD6,AF6),1)</f>
        <v>7.65</v>
      </c>
      <c r="AH6" s="91">
        <f>SUM($AH$48)</f>
        <v>0</v>
      </c>
      <c r="AI6" s="89">
        <f>SUM(AH6)/1.35</f>
        <v>0</v>
      </c>
      <c r="AJ6" s="91">
        <v>59.6</v>
      </c>
      <c r="AK6" s="89">
        <f>SUM(AJ6-3)/6</f>
        <v>9.433333333333334</v>
      </c>
      <c r="AL6" s="91" t="s">
        <v>95</v>
      </c>
      <c r="AM6" s="89">
        <f>SUM(AL6+8)/5</f>
        <v>0</v>
      </c>
      <c r="AN6" s="90">
        <f>SUM($AN$48)</f>
        <v>0</v>
      </c>
      <c r="AO6" s="89">
        <f>SUM(AN6)/3</f>
        <v>0</v>
      </c>
      <c r="AP6" s="109">
        <f>LARGE((AI6,AK6,AM6,AO6),1)</f>
        <v>9.433333333333334</v>
      </c>
      <c r="AQ6" s="110">
        <f>SUM(Geräte!AK12)</f>
        <v>9.2</v>
      </c>
      <c r="AR6" s="110">
        <f>SUM(Geräte!AL12)</f>
        <v>8.3</v>
      </c>
      <c r="AS6" s="110">
        <f>SUM(Geräte!AM12)</f>
        <v>7.2</v>
      </c>
      <c r="AT6" s="109">
        <f>LARGE(AQ6:AS6,1)</f>
        <v>9.2</v>
      </c>
      <c r="AU6" s="107">
        <v>76.00555555555556</v>
      </c>
      <c r="AV6" s="108">
        <v>13</v>
      </c>
      <c r="AW6" s="107">
        <v>52.50555555555556</v>
      </c>
      <c r="AX6" s="107">
        <v>7.65</v>
      </c>
      <c r="AY6" s="107">
        <v>8</v>
      </c>
      <c r="AZ6" s="107">
        <v>36.85555555555556</v>
      </c>
      <c r="BA6" s="108">
        <v>1</v>
      </c>
      <c r="BE6">
        <v>4</v>
      </c>
      <c r="BF6" t="s">
        <v>64</v>
      </c>
      <c r="BG6" t="s">
        <v>100</v>
      </c>
    </row>
    <row r="7" spans="1:59" ht="12.75">
      <c r="A7" s="168">
        <v>2</v>
      </c>
      <c r="B7" s="84" t="s">
        <v>39</v>
      </c>
      <c r="C7" s="84" t="s">
        <v>40</v>
      </c>
      <c r="D7" s="90">
        <v>5.46</v>
      </c>
      <c r="E7" s="89">
        <f>SUM(D7+5)/1.4</f>
        <v>7.471428571428572</v>
      </c>
      <c r="F7" s="91">
        <v>53</v>
      </c>
      <c r="G7" s="89">
        <f>SUM(F7+46)/11</f>
        <v>9</v>
      </c>
      <c r="H7" s="90">
        <v>7.05</v>
      </c>
      <c r="I7" s="89">
        <f>SUM((H7)/0.9)</f>
        <v>7.833333333333333</v>
      </c>
      <c r="J7" s="109">
        <f>LARGE((E7,G7,I7),1)</f>
        <v>9</v>
      </c>
      <c r="K7" s="90">
        <v>27.22</v>
      </c>
      <c r="L7" s="89">
        <f>SUM(K7-51.3)/-2.5</f>
        <v>9.632</v>
      </c>
      <c r="M7" s="91">
        <v>47</v>
      </c>
      <c r="N7" s="89">
        <f>SUM(M7+1)/6</f>
        <v>8</v>
      </c>
      <c r="O7" s="90">
        <v>2</v>
      </c>
      <c r="P7" s="89">
        <v>7</v>
      </c>
      <c r="Q7" s="90">
        <v>4.46</v>
      </c>
      <c r="R7" s="89">
        <f>SUM(Q7-9.6)/-0.75</f>
        <v>6.853333333333333</v>
      </c>
      <c r="S7" s="109">
        <f>LARGE((L7,N7,P7,R7),1)</f>
        <v>9.632</v>
      </c>
      <c r="T7" s="90">
        <v>10.87</v>
      </c>
      <c r="U7" s="89">
        <f>SUM(15.3-T7)/0.6</f>
        <v>7.383333333333336</v>
      </c>
      <c r="V7" s="90">
        <v>17.15</v>
      </c>
      <c r="W7" s="89">
        <f>SUM(V7-29)/-1.5</f>
        <v>7.900000000000001</v>
      </c>
      <c r="X7" s="90">
        <v>72.74</v>
      </c>
      <c r="Y7" s="89">
        <f>SUM(131-X7)/7</f>
        <v>8.322857142857144</v>
      </c>
      <c r="Z7" s="109">
        <f>LARGE((U7,W7,Y7),1)</f>
        <v>8.322857142857144</v>
      </c>
      <c r="AA7" s="90">
        <v>4.81</v>
      </c>
      <c r="AB7" s="89">
        <f>SUM(AA7-2.8)/0.3</f>
        <v>6.699999999999999</v>
      </c>
      <c r="AC7" s="90">
        <f>SUM($AC$48)</f>
        <v>1</v>
      </c>
      <c r="AD7" s="89">
        <f>SUM(AC7-1)*15</f>
        <v>0</v>
      </c>
      <c r="AE7" s="90">
        <v>9.8</v>
      </c>
      <c r="AF7" s="89">
        <f>SUM(AE7-6)/0.6</f>
        <v>6.333333333333335</v>
      </c>
      <c r="AG7" s="109">
        <f>LARGE((AB7,AD7,AF7),1)</f>
        <v>6.699999999999999</v>
      </c>
      <c r="AH7" s="91">
        <v>10.58</v>
      </c>
      <c r="AI7" s="89">
        <f>SUM(AH7)/1.35</f>
        <v>7.837037037037036</v>
      </c>
      <c r="AJ7" s="91">
        <v>3</v>
      </c>
      <c r="AK7" s="89">
        <f>SUM(AJ7-3)/6</f>
        <v>0</v>
      </c>
      <c r="AL7" s="91">
        <v>25</v>
      </c>
      <c r="AM7" s="89">
        <f>SUM(AL7+8)/5</f>
        <v>6.6</v>
      </c>
      <c r="AN7" s="90">
        <v>26.22</v>
      </c>
      <c r="AO7" s="89">
        <f>SUM(AN7)/3</f>
        <v>8.74</v>
      </c>
      <c r="AP7" s="109">
        <f>LARGE((AI7,AK7,AM7,AO7),1)</f>
        <v>8.74</v>
      </c>
      <c r="AQ7" s="110">
        <f>SUM(Geräte!AK39)</f>
        <v>8.7</v>
      </c>
      <c r="AR7" s="110">
        <f>SUM(Geräte!AL39)</f>
        <v>9.4</v>
      </c>
      <c r="AS7" s="110">
        <f>SUM(Geräte!AM39)</f>
        <v>7.7</v>
      </c>
      <c r="AT7" s="109">
        <f>LARGE(AQ7:AS7,1)</f>
        <v>9.4</v>
      </c>
      <c r="AU7" s="89">
        <v>134.55332275132275</v>
      </c>
      <c r="AV7" s="84">
        <v>1</v>
      </c>
      <c r="AW7" s="89">
        <v>51.79485714285714</v>
      </c>
      <c r="AX7" s="89">
        <v>6.7</v>
      </c>
      <c r="AY7" s="89">
        <v>8.322857142857144</v>
      </c>
      <c r="AZ7" s="89">
        <v>36.77199999999999</v>
      </c>
      <c r="BA7" s="84">
        <v>2</v>
      </c>
      <c r="BE7">
        <v>5</v>
      </c>
      <c r="BF7" t="s">
        <v>110</v>
      </c>
      <c r="BG7" t="s">
        <v>111</v>
      </c>
    </row>
    <row r="8" spans="1:59" ht="12.75">
      <c r="A8" s="168">
        <v>3</v>
      </c>
      <c r="B8" s="84" t="s">
        <v>27</v>
      </c>
      <c r="C8" s="84" t="s">
        <v>28</v>
      </c>
      <c r="D8" s="90">
        <f>SUM($D$48)</f>
        <v>-5</v>
      </c>
      <c r="E8" s="89">
        <f>SUM(D8+5)/1.4</f>
        <v>0</v>
      </c>
      <c r="F8" s="91">
        <v>10</v>
      </c>
      <c r="G8" s="89">
        <f>SUM(F8+46)/11</f>
        <v>5.090909090909091</v>
      </c>
      <c r="H8" s="90">
        <v>4.85</v>
      </c>
      <c r="I8" s="89">
        <f>SUM((H8)/0.9)</f>
        <v>5.388888888888888</v>
      </c>
      <c r="J8" s="109">
        <f>LARGE((E8,G8,I8),1)</f>
        <v>5.388888888888888</v>
      </c>
      <c r="K8" s="90">
        <v>29.38</v>
      </c>
      <c r="L8" s="89">
        <f>SUM(K8-51.3)/-2.5</f>
        <v>8.767999999999999</v>
      </c>
      <c r="M8" s="91">
        <f>SUM($M$48)</f>
        <v>-1</v>
      </c>
      <c r="N8" s="89">
        <f>SUM(M8+1)/6</f>
        <v>0</v>
      </c>
      <c r="O8" s="90">
        <v>3</v>
      </c>
      <c r="P8" s="89">
        <v>6</v>
      </c>
      <c r="Q8" s="90">
        <v>3.92</v>
      </c>
      <c r="R8" s="89">
        <f>SUM(Q8-9.6)/-0.75</f>
        <v>7.573333333333333</v>
      </c>
      <c r="S8" s="109">
        <f>LARGE((L8,N8,P8,R8),1)</f>
        <v>8.767999999999999</v>
      </c>
      <c r="T8" s="90">
        <v>9.6</v>
      </c>
      <c r="U8" s="89">
        <f>SUM(15.3-T8)/0.6</f>
        <v>9.500000000000002</v>
      </c>
      <c r="V8" s="90">
        <v>20.05</v>
      </c>
      <c r="W8" s="89">
        <f>SUM(V8-29)/-1.5</f>
        <v>5.966666666666666</v>
      </c>
      <c r="X8" s="90">
        <v>79.41</v>
      </c>
      <c r="Y8" s="89">
        <f>SUM(131-X8)/7</f>
        <v>7.37</v>
      </c>
      <c r="Z8" s="109">
        <f>LARGE((U8,W8,Y8),1)</f>
        <v>9.500000000000002</v>
      </c>
      <c r="AA8" s="90">
        <f>SUM($AA$48)</f>
        <v>2.8</v>
      </c>
      <c r="AB8" s="89">
        <f>SUM(AA8-2.8)/0.3</f>
        <v>0</v>
      </c>
      <c r="AC8" s="90">
        <v>1.35</v>
      </c>
      <c r="AD8" s="89">
        <f>SUM(AC8-1)*15</f>
        <v>5.250000000000002</v>
      </c>
      <c r="AE8" s="90">
        <v>10.29</v>
      </c>
      <c r="AF8" s="89">
        <f>SUM(AE8-6)/0.6</f>
        <v>7.149999999999999</v>
      </c>
      <c r="AG8" s="109">
        <f>LARGE((AB8,AD8,AF8),1)</f>
        <v>7.149999999999999</v>
      </c>
      <c r="AH8" s="91">
        <v>6.85</v>
      </c>
      <c r="AI8" s="89">
        <f>SUM(AH8)/1.35</f>
        <v>5.0740740740740735</v>
      </c>
      <c r="AJ8" s="91">
        <v>31.9</v>
      </c>
      <c r="AK8" s="89">
        <f>SUM(AJ8-3)/6</f>
        <v>4.816666666666666</v>
      </c>
      <c r="AL8" s="91" t="s">
        <v>95</v>
      </c>
      <c r="AM8" s="89">
        <f>SUM(AL8+8)/5</f>
        <v>0</v>
      </c>
      <c r="AN8" s="90">
        <v>18.42</v>
      </c>
      <c r="AO8" s="89">
        <f>SUM(AN8)/3</f>
        <v>6.140000000000001</v>
      </c>
      <c r="AP8" s="109">
        <f>LARGE((AI8,AK8,AM8,AO8),1)</f>
        <v>6.140000000000001</v>
      </c>
      <c r="AQ8" s="110">
        <f>SUM(Geräte!AK28)</f>
        <v>7.6</v>
      </c>
      <c r="AR8" s="110">
        <f>SUM(Geräte!AL28)</f>
        <v>8.7</v>
      </c>
      <c r="AS8" s="110">
        <f>SUM(Geräte!AM28)</f>
        <v>7.9</v>
      </c>
      <c r="AT8" s="109">
        <f>LARGE(AQ8:AS8,1)</f>
        <v>8.7</v>
      </c>
      <c r="AU8" s="89">
        <v>100.71520538720539</v>
      </c>
      <c r="AV8" s="84">
        <v>3</v>
      </c>
      <c r="AW8" s="89">
        <v>45.64688888888888</v>
      </c>
      <c r="AX8" s="89">
        <v>5.388888888888888</v>
      </c>
      <c r="AY8" s="89">
        <v>6.14</v>
      </c>
      <c r="AZ8" s="89">
        <v>34.117999999999995</v>
      </c>
      <c r="BA8" s="84">
        <v>3</v>
      </c>
      <c r="BE8" s="111">
        <v>6</v>
      </c>
      <c r="BF8" t="s">
        <v>57</v>
      </c>
      <c r="BG8" t="s">
        <v>112</v>
      </c>
    </row>
    <row r="9" spans="1:59" ht="12.75">
      <c r="A9" s="21">
        <v>4</v>
      </c>
      <c r="B9" s="3" t="s">
        <v>36</v>
      </c>
      <c r="C9" s="3" t="s">
        <v>37</v>
      </c>
      <c r="D9" s="37">
        <f>SUM($D$48)</f>
        <v>-5</v>
      </c>
      <c r="E9" s="27">
        <f>SUM(D9+5)/1.4</f>
        <v>0</v>
      </c>
      <c r="F9" s="36">
        <v>4</v>
      </c>
      <c r="G9" s="27">
        <f>SUM(F9+46)/11</f>
        <v>4.545454545454546</v>
      </c>
      <c r="H9" s="37">
        <v>5.25</v>
      </c>
      <c r="I9" s="27">
        <f>SUM((H9)/0.9)</f>
        <v>5.833333333333333</v>
      </c>
      <c r="J9" s="38">
        <f>LARGE((E9,G9,I9),1)</f>
        <v>5.833333333333333</v>
      </c>
      <c r="K9" s="37">
        <v>29.18</v>
      </c>
      <c r="L9" s="27">
        <f>SUM(K9-51.3)/-2.5</f>
        <v>8.847999999999999</v>
      </c>
      <c r="M9" s="36">
        <v>43</v>
      </c>
      <c r="N9" s="27">
        <f>SUM(M9+1)/6</f>
        <v>7.333333333333333</v>
      </c>
      <c r="O9" s="37">
        <v>5</v>
      </c>
      <c r="P9" s="27">
        <v>5</v>
      </c>
      <c r="Q9" s="37">
        <v>6.39</v>
      </c>
      <c r="R9" s="27">
        <f>SUM(Q9-9.6)/-0.75</f>
        <v>4.28</v>
      </c>
      <c r="S9" s="38">
        <f>LARGE((L9,N9,P9,R9),1)</f>
        <v>8.847999999999999</v>
      </c>
      <c r="T9" s="37">
        <v>9.97</v>
      </c>
      <c r="U9" s="27">
        <f>SUM(15.3-T9)/0.6</f>
        <v>8.883333333333335</v>
      </c>
      <c r="V9" s="94">
        <v>16.07</v>
      </c>
      <c r="W9" s="112">
        <f>SUM(V9-29)/-1.5</f>
        <v>8.62</v>
      </c>
      <c r="X9" s="37">
        <v>92.72</v>
      </c>
      <c r="Y9" s="27">
        <f>SUM(131-X9)/7</f>
        <v>5.468571428571429</v>
      </c>
      <c r="Z9" s="38">
        <f>LARGE((U9,W9,Y9),1)</f>
        <v>8.883333333333335</v>
      </c>
      <c r="AA9" s="37">
        <f>SUM($AA$48)</f>
        <v>2.8</v>
      </c>
      <c r="AB9" s="27">
        <f>SUM(AA9-2.8)/0.3</f>
        <v>0</v>
      </c>
      <c r="AC9" s="37">
        <f>SUM($AC$48)</f>
        <v>1</v>
      </c>
      <c r="AD9" s="27">
        <f>SUM(AC9-1)*15</f>
        <v>0</v>
      </c>
      <c r="AE9" s="37">
        <f>SUM($AE$48)</f>
        <v>6</v>
      </c>
      <c r="AF9" s="27">
        <f>SUM(AE9-6)/0.6</f>
        <v>0</v>
      </c>
      <c r="AG9" s="38">
        <f>LARGE((AB9,AD9,AF9),1)</f>
        <v>0</v>
      </c>
      <c r="AH9" s="36">
        <f>SUM($AH$48)</f>
        <v>0</v>
      </c>
      <c r="AI9" s="27">
        <f>SUM(AH9)/1.35</f>
        <v>0</v>
      </c>
      <c r="AJ9" s="36">
        <v>45.35</v>
      </c>
      <c r="AK9" s="27">
        <f>SUM(AJ9-3)/6</f>
        <v>7.058333333333334</v>
      </c>
      <c r="AL9" s="36" t="s">
        <v>95</v>
      </c>
      <c r="AM9" s="27">
        <f>SUM(AL9+8)/5</f>
        <v>0</v>
      </c>
      <c r="AN9" s="37">
        <v>16.35</v>
      </c>
      <c r="AO9" s="27">
        <f>SUM(AN9)/3</f>
        <v>5.45</v>
      </c>
      <c r="AP9" s="38">
        <f>LARGE((AI9,AK9,AM9,AO9),1)</f>
        <v>7.058333333333334</v>
      </c>
      <c r="AQ9" s="39">
        <f>SUM(Geräte!AK35)</f>
        <v>8</v>
      </c>
      <c r="AR9" s="39">
        <f>SUM(Geräte!AL35)</f>
        <v>7.7</v>
      </c>
      <c r="AS9" s="39">
        <f>SUM(Geräte!AM35)</f>
        <v>8.1</v>
      </c>
      <c r="AT9" s="38">
        <f>LARGE(AQ9:AS9,1)</f>
        <v>8.1</v>
      </c>
      <c r="AU9" s="27">
        <v>90.84035930735931</v>
      </c>
      <c r="AV9" s="100">
        <v>9</v>
      </c>
      <c r="AW9" s="27">
        <v>38.723</v>
      </c>
      <c r="AX9" s="27">
        <v>0</v>
      </c>
      <c r="AY9" s="27">
        <v>5.833333333333333</v>
      </c>
      <c r="AZ9" s="27">
        <v>32.88966666666666</v>
      </c>
      <c r="BA9" s="100">
        <v>4</v>
      </c>
      <c r="BE9">
        <v>7</v>
      </c>
      <c r="BF9" t="s">
        <v>63</v>
      </c>
      <c r="BG9" t="s">
        <v>113</v>
      </c>
    </row>
    <row r="10" spans="1:59" ht="12.75">
      <c r="A10" s="21">
        <v>5</v>
      </c>
      <c r="B10" s="3" t="s">
        <v>27</v>
      </c>
      <c r="C10" s="3" t="s">
        <v>29</v>
      </c>
      <c r="D10" s="37">
        <v>6.01</v>
      </c>
      <c r="E10" s="27">
        <f>SUM(D10+5)/1.4</f>
        <v>7.864285714285715</v>
      </c>
      <c r="F10" s="36">
        <v>22</v>
      </c>
      <c r="G10" s="27">
        <f>SUM(F10+46)/11</f>
        <v>6.181818181818182</v>
      </c>
      <c r="H10" s="90">
        <v>7.43</v>
      </c>
      <c r="I10" s="89">
        <f>SUM((H10)/0.9)</f>
        <v>8.255555555555555</v>
      </c>
      <c r="J10" s="38">
        <f>LARGE((E10,G10,I10),1)</f>
        <v>8.255555555555555</v>
      </c>
      <c r="K10" s="37">
        <f>SUM($K$48)</f>
        <v>51.3</v>
      </c>
      <c r="L10" s="27">
        <f>SUM(K10-51.3)/-2.5</f>
        <v>0</v>
      </c>
      <c r="M10" s="36">
        <f>SUM($M$48)</f>
        <v>-1</v>
      </c>
      <c r="N10" s="27">
        <f>SUM(M10+1)/6</f>
        <v>0</v>
      </c>
      <c r="O10" s="37">
        <v>0</v>
      </c>
      <c r="P10" s="27">
        <v>0</v>
      </c>
      <c r="Q10" s="37">
        <f>SUM($Q$48)</f>
        <v>9.6</v>
      </c>
      <c r="R10" s="27">
        <f>SUM(Q10-9.6)/-0.75</f>
        <v>0</v>
      </c>
      <c r="S10" s="38">
        <f>LARGE((L10,N10,P10,R10),1)</f>
        <v>0</v>
      </c>
      <c r="T10" s="37">
        <v>10.88</v>
      </c>
      <c r="U10" s="27">
        <f>SUM(15.3-T10)/0.6</f>
        <v>7.366666666666667</v>
      </c>
      <c r="V10" s="37">
        <f>SUM($V$48)</f>
        <v>29</v>
      </c>
      <c r="W10" s="27">
        <f>SUM(V10-29)/-1.5</f>
        <v>0</v>
      </c>
      <c r="X10" s="37">
        <f>SUM($X$48)</f>
        <v>131</v>
      </c>
      <c r="Y10" s="27">
        <f>SUM(131-X10)/7</f>
        <v>0</v>
      </c>
      <c r="Z10" s="38">
        <f>LARGE((U10,W10,Y10),1)</f>
        <v>7.366666666666667</v>
      </c>
      <c r="AA10" s="37">
        <v>4.3</v>
      </c>
      <c r="AB10" s="27">
        <f>SUM(AA10-2.8)/0.3</f>
        <v>5</v>
      </c>
      <c r="AC10" s="37">
        <v>1.41</v>
      </c>
      <c r="AD10" s="27">
        <f>SUM(AC10-1)*15</f>
        <v>6.149999999999999</v>
      </c>
      <c r="AE10" s="37">
        <v>8.8</v>
      </c>
      <c r="AF10" s="27">
        <f>SUM(AE10-6)/0.6</f>
        <v>4.666666666666668</v>
      </c>
      <c r="AG10" s="38">
        <f>LARGE((AB10,AD10,AF10),1)</f>
        <v>6.149999999999999</v>
      </c>
      <c r="AH10" s="36">
        <f>SUM($AH$48)</f>
        <v>0</v>
      </c>
      <c r="AI10" s="27">
        <f>SUM(AH10)/1.35</f>
        <v>0</v>
      </c>
      <c r="AJ10" s="36">
        <v>54.15</v>
      </c>
      <c r="AK10" s="27">
        <f>SUM(AJ10-3)/6</f>
        <v>8.525</v>
      </c>
      <c r="AL10" s="36">
        <v>27.9</v>
      </c>
      <c r="AM10" s="27">
        <f>SUM(AL10+8)/5</f>
        <v>7.18</v>
      </c>
      <c r="AN10" s="37">
        <f>SUM($AN$48)</f>
        <v>0</v>
      </c>
      <c r="AO10" s="27">
        <f>SUM(AN10)/3</f>
        <v>0</v>
      </c>
      <c r="AP10" s="38">
        <f>LARGE((AI10,AK10,AM10,AO10),1)</f>
        <v>8.525</v>
      </c>
      <c r="AQ10" s="39">
        <f>SUM(Geräte!AK29)</f>
        <v>8.7</v>
      </c>
      <c r="AR10" s="39">
        <f>SUM(Geräte!AL29)</f>
        <v>8.4</v>
      </c>
      <c r="AS10" s="39">
        <f>SUM(Geräte!AM29)</f>
        <v>7.8</v>
      </c>
      <c r="AT10" s="38">
        <f>LARGE(AQ10:AS10,1)</f>
        <v>8.7</v>
      </c>
      <c r="AU10" s="27">
        <v>86.08999278499279</v>
      </c>
      <c r="AV10" s="100">
        <v>11</v>
      </c>
      <c r="AW10" s="27">
        <v>38.99722222222222</v>
      </c>
      <c r="AX10" s="27">
        <v>0</v>
      </c>
      <c r="AY10" s="27">
        <v>6.15</v>
      </c>
      <c r="AZ10" s="27">
        <v>32.84722222222222</v>
      </c>
      <c r="BA10" s="100">
        <v>5</v>
      </c>
      <c r="BE10">
        <v>8</v>
      </c>
      <c r="BF10" t="s">
        <v>62</v>
      </c>
      <c r="BG10" t="s">
        <v>118</v>
      </c>
    </row>
    <row r="11" spans="1:59" ht="12.75">
      <c r="A11" s="168">
        <v>6</v>
      </c>
      <c r="B11" s="84" t="s">
        <v>45</v>
      </c>
      <c r="C11" s="84" t="s">
        <v>46</v>
      </c>
      <c r="D11" s="90">
        <v>5.36</v>
      </c>
      <c r="E11" s="89">
        <f>SUM(D11+5)/1.4</f>
        <v>7.4</v>
      </c>
      <c r="F11" s="91">
        <v>17</v>
      </c>
      <c r="G11" s="89">
        <f>SUM(F11+46)/11</f>
        <v>5.7272727272727275</v>
      </c>
      <c r="H11" s="90">
        <v>6.2</v>
      </c>
      <c r="I11" s="89">
        <f>SUM((H11)/0.9)</f>
        <v>6.888888888888889</v>
      </c>
      <c r="J11" s="109">
        <f>LARGE((E11,G11,I11),1)</f>
        <v>7.4</v>
      </c>
      <c r="K11" s="90">
        <v>28.94</v>
      </c>
      <c r="L11" s="89">
        <f>SUM(K11-51.3)/-2.5</f>
        <v>8.943999999999999</v>
      </c>
      <c r="M11" s="91">
        <v>31</v>
      </c>
      <c r="N11" s="89">
        <f>SUM(M11+1)/6</f>
        <v>5.333333333333333</v>
      </c>
      <c r="O11" s="90">
        <v>0</v>
      </c>
      <c r="P11" s="89">
        <v>0</v>
      </c>
      <c r="Q11" s="90">
        <v>5.86</v>
      </c>
      <c r="R11" s="89">
        <f>SUM(Q11-9.6)/-0.75</f>
        <v>4.9866666666666655</v>
      </c>
      <c r="S11" s="109">
        <f>LARGE((L11,N11,P11,R11),1)</f>
        <v>8.943999999999999</v>
      </c>
      <c r="T11" s="90">
        <v>11.28</v>
      </c>
      <c r="U11" s="89">
        <f>SUM(15.3-T11)/0.6</f>
        <v>6.700000000000003</v>
      </c>
      <c r="V11" s="90">
        <v>18.22</v>
      </c>
      <c r="W11" s="89">
        <f>SUM(V11-29)/-1.5</f>
        <v>7.186666666666667</v>
      </c>
      <c r="X11" s="90">
        <v>83.37</v>
      </c>
      <c r="Y11" s="89">
        <f>SUM(131-X11)/7</f>
        <v>6.804285714285713</v>
      </c>
      <c r="Z11" s="109">
        <f>LARGE((U11,W11,Y11),1)</f>
        <v>7.186666666666667</v>
      </c>
      <c r="AA11" s="90">
        <v>5.15</v>
      </c>
      <c r="AB11" s="89">
        <f>SUM(AA11-2.8)/0.3</f>
        <v>7.833333333333336</v>
      </c>
      <c r="AC11" s="90">
        <f>SUM($AC$48)</f>
        <v>1</v>
      </c>
      <c r="AD11" s="89">
        <f>SUM(AC11-1)*15</f>
        <v>0</v>
      </c>
      <c r="AE11" s="90">
        <v>10.3</v>
      </c>
      <c r="AF11" s="89">
        <f>SUM(AE11-6)/0.6</f>
        <v>7.166666666666668</v>
      </c>
      <c r="AG11" s="109">
        <f>LARGE((AB11,AD11,AF11),1)</f>
        <v>7.833333333333336</v>
      </c>
      <c r="AH11" s="91">
        <v>9.32</v>
      </c>
      <c r="AI11" s="89">
        <f>SUM(AH11)/1.35</f>
        <v>6.9037037037037035</v>
      </c>
      <c r="AJ11" s="91">
        <v>41.5</v>
      </c>
      <c r="AK11" s="89">
        <f>SUM(AJ11-3)/6</f>
        <v>6.416666666666667</v>
      </c>
      <c r="AL11" s="91">
        <v>21.6</v>
      </c>
      <c r="AM11" s="89">
        <f>SUM(AL11+8)/5</f>
        <v>5.92</v>
      </c>
      <c r="AN11" s="90">
        <v>21.99</v>
      </c>
      <c r="AO11" s="89">
        <f>SUM(AN11)/3</f>
        <v>7.329999999999999</v>
      </c>
      <c r="AP11" s="109">
        <f>LARGE((AI11,AK11,AM11,AO11),1)</f>
        <v>7.329999999999999</v>
      </c>
      <c r="AQ11" s="110">
        <f>SUM(Geräte!AK31)</f>
        <v>8</v>
      </c>
      <c r="AR11" s="110">
        <f>SUM(Geräte!AL31)</f>
        <v>5.7</v>
      </c>
      <c r="AS11" s="110">
        <f>SUM(Geräte!AM31)</f>
        <v>7.2</v>
      </c>
      <c r="AT11" s="109">
        <f>LARGE(AQ11:AS11,1)</f>
        <v>8</v>
      </c>
      <c r="AU11" s="89">
        <v>117.45481770081771</v>
      </c>
      <c r="AV11" s="84">
        <v>2</v>
      </c>
      <c r="AW11" s="27">
        <v>46.694</v>
      </c>
      <c r="AX11" s="27">
        <v>7.186666666666667</v>
      </c>
      <c r="AY11" s="27">
        <v>7.33</v>
      </c>
      <c r="AZ11" s="27">
        <v>32.17733333333334</v>
      </c>
      <c r="BA11" s="100">
        <v>6</v>
      </c>
      <c r="BE11">
        <v>9</v>
      </c>
      <c r="BF11" t="s">
        <v>119</v>
      </c>
      <c r="BG11" t="s">
        <v>120</v>
      </c>
    </row>
    <row r="12" spans="1:59" ht="12.75">
      <c r="A12" s="21">
        <v>7</v>
      </c>
      <c r="B12" s="3" t="s">
        <v>31</v>
      </c>
      <c r="C12" s="3" t="s">
        <v>32</v>
      </c>
      <c r="D12" s="37">
        <f>SUM($D$48)</f>
        <v>-5</v>
      </c>
      <c r="E12" s="27">
        <f>SUM(D12+5)/1.4</f>
        <v>0</v>
      </c>
      <c r="F12" s="36">
        <v>13</v>
      </c>
      <c r="G12" s="27">
        <f>SUM(F12+46)/11</f>
        <v>5.363636363636363</v>
      </c>
      <c r="H12" s="37">
        <v>6.4</v>
      </c>
      <c r="I12" s="27">
        <f>SUM((H12)/0.9)</f>
        <v>7.111111111111112</v>
      </c>
      <c r="J12" s="38">
        <f>LARGE((E12,G12,I12),1)</f>
        <v>7.111111111111112</v>
      </c>
      <c r="K12" s="37">
        <f>SUM($K$48)</f>
        <v>51.3</v>
      </c>
      <c r="L12" s="27">
        <f>SUM(K12-51.3)/-2.5</f>
        <v>0</v>
      </c>
      <c r="M12" s="36">
        <v>33</v>
      </c>
      <c r="N12" s="27">
        <f>SUM(M12+1)/6</f>
        <v>5.666666666666667</v>
      </c>
      <c r="O12" s="37">
        <v>0</v>
      </c>
      <c r="P12" s="27">
        <v>0</v>
      </c>
      <c r="Q12" s="37">
        <v>5.62</v>
      </c>
      <c r="R12" s="27">
        <f>SUM(Q12-9.6)/-0.75</f>
        <v>5.306666666666666</v>
      </c>
      <c r="S12" s="38">
        <f>LARGE((L12,N12,P12,R12),1)</f>
        <v>5.666666666666667</v>
      </c>
      <c r="T12" s="37">
        <v>10.45</v>
      </c>
      <c r="U12" s="27">
        <f>SUM(15.3-T12)/0.6</f>
        <v>8.083333333333336</v>
      </c>
      <c r="V12" s="37">
        <f>SUM($V$48)</f>
        <v>29</v>
      </c>
      <c r="W12" s="27">
        <f>SUM(V12-29)/-1.5</f>
        <v>0</v>
      </c>
      <c r="X12" s="37">
        <f>SUM($X$48)</f>
        <v>131</v>
      </c>
      <c r="Y12" s="27">
        <f>SUM(131-X12)/7</f>
        <v>0</v>
      </c>
      <c r="Z12" s="38">
        <f>LARGE((U12,W12,Y12),1)</f>
        <v>8.083333333333336</v>
      </c>
      <c r="AA12" s="37">
        <v>4.73</v>
      </c>
      <c r="AB12" s="27">
        <f>SUM(AA12-2.8)/0.3</f>
        <v>6.433333333333335</v>
      </c>
      <c r="AC12" s="37">
        <f>SUM($AC$48)</f>
        <v>1</v>
      </c>
      <c r="AD12" s="27">
        <f>SUM(AC12-1)*15</f>
        <v>0</v>
      </c>
      <c r="AE12" s="37">
        <v>10.1</v>
      </c>
      <c r="AF12" s="27">
        <f>SUM(AE12-6)/0.6</f>
        <v>6.833333333333333</v>
      </c>
      <c r="AG12" s="38">
        <f>LARGE((AB12,AD12,AF12),1)</f>
        <v>6.833333333333333</v>
      </c>
      <c r="AH12" s="36">
        <v>10.3</v>
      </c>
      <c r="AI12" s="27">
        <f>SUM(AH12)/1.35</f>
        <v>7.62962962962963</v>
      </c>
      <c r="AJ12" s="36">
        <v>42.7</v>
      </c>
      <c r="AK12" s="27">
        <f>SUM(AJ12-3)/6</f>
        <v>6.616666666666667</v>
      </c>
      <c r="AL12" s="91">
        <v>30.18</v>
      </c>
      <c r="AM12" s="89">
        <f>SUM(AL12+8)/5</f>
        <v>7.636</v>
      </c>
      <c r="AN12" s="37">
        <f>SUM($AN$48)</f>
        <v>0</v>
      </c>
      <c r="AO12" s="27">
        <f>SUM(AN12)/3</f>
        <v>0</v>
      </c>
      <c r="AP12" s="38">
        <f>LARGE((AI12,AK12,AM12,AO12),1)</f>
        <v>7.636</v>
      </c>
      <c r="AQ12" s="39">
        <f>SUM(Geräte!AK32)</f>
        <v>9.1</v>
      </c>
      <c r="AR12" s="39">
        <f>SUM(Geräte!AL32)</f>
        <v>8.6</v>
      </c>
      <c r="AS12" s="39">
        <f>SUM(Geräte!AM32)</f>
        <v>8.3</v>
      </c>
      <c r="AT12" s="38">
        <f>LARGE(AQ12:AS12,1)</f>
        <v>9.1</v>
      </c>
      <c r="AU12" s="27">
        <v>87.37371043771043</v>
      </c>
      <c r="AV12" s="100">
        <v>10</v>
      </c>
      <c r="AW12" s="27">
        <v>44.43044444444445</v>
      </c>
      <c r="AX12" s="27">
        <v>5.666666666666667</v>
      </c>
      <c r="AY12" s="27">
        <v>6.833333333333333</v>
      </c>
      <c r="AZ12" s="27">
        <v>31.930444444444444</v>
      </c>
      <c r="BA12" s="100">
        <v>7</v>
      </c>
      <c r="BE12" s="111">
        <v>10</v>
      </c>
      <c r="BF12" t="s">
        <v>58</v>
      </c>
      <c r="BG12" t="s">
        <v>121</v>
      </c>
    </row>
    <row r="13" spans="1:59" ht="12.75">
      <c r="A13" s="21">
        <v>8</v>
      </c>
      <c r="B13" s="3" t="s">
        <v>36</v>
      </c>
      <c r="C13" s="3" t="s">
        <v>13</v>
      </c>
      <c r="D13" s="37">
        <v>3.3</v>
      </c>
      <c r="E13" s="27">
        <f>SUM(D13+5)/1.4</f>
        <v>5.92857142857143</v>
      </c>
      <c r="F13" s="36">
        <f>SUM($F$48)</f>
        <v>-46</v>
      </c>
      <c r="G13" s="27">
        <f>SUM(F13+46)/11</f>
        <v>0</v>
      </c>
      <c r="H13" s="37">
        <v>5.79</v>
      </c>
      <c r="I13" s="27">
        <f>SUM((H13)/0.9)</f>
        <v>6.433333333333334</v>
      </c>
      <c r="J13" s="38">
        <f>LARGE((E13,G13,I13),1)</f>
        <v>6.433333333333334</v>
      </c>
      <c r="K13" s="37">
        <v>32.94</v>
      </c>
      <c r="L13" s="27">
        <f>SUM(K13-51.3)/-2.5</f>
        <v>7.343999999999999</v>
      </c>
      <c r="M13" s="36">
        <f>SUM($M$48)</f>
        <v>-1</v>
      </c>
      <c r="N13" s="27">
        <f>SUM(M13+1)/6</f>
        <v>0</v>
      </c>
      <c r="O13" s="37">
        <v>5</v>
      </c>
      <c r="P13" s="27">
        <v>5</v>
      </c>
      <c r="Q13" s="37">
        <v>6.15</v>
      </c>
      <c r="R13" s="27">
        <f>SUM(Q13-9.6)/-0.75</f>
        <v>4.599999999999999</v>
      </c>
      <c r="S13" s="38">
        <f>LARGE((L13,N13,P13,R13),1)</f>
        <v>7.343999999999999</v>
      </c>
      <c r="T13" s="94">
        <v>9.1</v>
      </c>
      <c r="U13" s="89">
        <v>10</v>
      </c>
      <c r="V13" s="37">
        <f>SUM($V$48)</f>
        <v>29</v>
      </c>
      <c r="W13" s="27">
        <f>SUM(V13-29)/-1.5</f>
        <v>0</v>
      </c>
      <c r="X13" s="37">
        <v>83.35</v>
      </c>
      <c r="Y13" s="27">
        <f>SUM(131-X13)/7</f>
        <v>6.807142857142858</v>
      </c>
      <c r="Z13" s="109">
        <f>LARGE((U13,W13,Y13),1)</f>
        <v>10</v>
      </c>
      <c r="AA13" s="37">
        <f>SUM($AA$48)</f>
        <v>2.8</v>
      </c>
      <c r="AB13" s="27">
        <f>SUM(AA13-2.8)/0.3</f>
        <v>0</v>
      </c>
      <c r="AC13" s="37">
        <f>SUM($AC$48)</f>
        <v>1</v>
      </c>
      <c r="AD13" s="27">
        <f>SUM(AC13-1)*15</f>
        <v>0</v>
      </c>
      <c r="AE13" s="37">
        <f>SUM($AE$48)</f>
        <v>6</v>
      </c>
      <c r="AF13" s="27">
        <f>SUM(AE13-6)/0.6</f>
        <v>0</v>
      </c>
      <c r="AG13" s="38">
        <f>LARGE((AB13,AD13,AF13),1)</f>
        <v>0</v>
      </c>
      <c r="AH13" s="36">
        <v>9.53</v>
      </c>
      <c r="AI13" s="27">
        <f>SUM(AH13)/1.35</f>
        <v>7.0592592592592585</v>
      </c>
      <c r="AJ13" s="36">
        <v>50.2</v>
      </c>
      <c r="AK13" s="27">
        <f>SUM(AJ13-3)/6</f>
        <v>7.866666666666667</v>
      </c>
      <c r="AL13" s="36" t="s">
        <v>95</v>
      </c>
      <c r="AM13" s="27">
        <f>SUM(AL13+8)/5</f>
        <v>0</v>
      </c>
      <c r="AN13" s="37">
        <f>SUM($AN$48)</f>
        <v>0</v>
      </c>
      <c r="AO13" s="27">
        <f>SUM(AN13)/3</f>
        <v>0</v>
      </c>
      <c r="AP13" s="38">
        <f>LARGE((AI13,AK13,AM13,AO13),1)</f>
        <v>7.866666666666667</v>
      </c>
      <c r="AQ13" s="39">
        <f>SUM(Geräte!AK36)</f>
        <v>0</v>
      </c>
      <c r="AR13" s="39">
        <f>SUM(Geräte!AL36)</f>
        <v>0</v>
      </c>
      <c r="AS13" s="39">
        <f>SUM(Geräte!AM36)</f>
        <v>0</v>
      </c>
      <c r="AT13" s="38">
        <f>LARGE(AQ13:AS13,1)</f>
        <v>0</v>
      </c>
      <c r="AU13" s="27">
        <v>56.43897354497354</v>
      </c>
      <c r="AV13" s="100">
        <v>16</v>
      </c>
      <c r="AW13" s="27">
        <v>31.644</v>
      </c>
      <c r="AX13" s="27">
        <v>0</v>
      </c>
      <c r="AY13" s="27">
        <v>0</v>
      </c>
      <c r="AZ13" s="27">
        <v>31.644</v>
      </c>
      <c r="BA13" s="100">
        <v>8</v>
      </c>
      <c r="BE13">
        <v>11</v>
      </c>
      <c r="BF13" t="s">
        <v>61</v>
      </c>
      <c r="BG13" t="s">
        <v>123</v>
      </c>
    </row>
    <row r="14" spans="1:59" ht="12.75">
      <c r="A14" s="21">
        <v>9</v>
      </c>
      <c r="B14" s="3" t="s">
        <v>8</v>
      </c>
      <c r="C14" s="3" t="s">
        <v>10</v>
      </c>
      <c r="D14" s="37">
        <v>9.15</v>
      </c>
      <c r="E14" s="89">
        <v>10</v>
      </c>
      <c r="F14" s="36">
        <f>SUM($F$48)</f>
        <v>-46</v>
      </c>
      <c r="G14" s="27">
        <f>SUM(F14+46)/11</f>
        <v>0</v>
      </c>
      <c r="H14" s="37">
        <f>SUM($H$48)</f>
        <v>0</v>
      </c>
      <c r="I14" s="27">
        <f>SUM((H14)/0.9)</f>
        <v>0</v>
      </c>
      <c r="J14" s="109">
        <f>LARGE((E14,G14,I14),1)</f>
        <v>10</v>
      </c>
      <c r="K14" s="37">
        <v>33.06</v>
      </c>
      <c r="L14" s="27">
        <f>SUM(K14-51.3)/-2.5</f>
        <v>7.295999999999998</v>
      </c>
      <c r="M14" s="36">
        <f>SUM($M$48)</f>
        <v>-1</v>
      </c>
      <c r="N14" s="27">
        <f>SUM(M14+1)/6</f>
        <v>0</v>
      </c>
      <c r="O14" s="37">
        <v>0</v>
      </c>
      <c r="P14" s="27">
        <v>0</v>
      </c>
      <c r="Q14" s="37">
        <v>5.15</v>
      </c>
      <c r="R14" s="27">
        <f>SUM(Q14-9.6)/-0.75</f>
        <v>5.933333333333333</v>
      </c>
      <c r="S14" s="38">
        <f>LARGE((L14,N14,P14,R14),1)</f>
        <v>7.295999999999998</v>
      </c>
      <c r="T14" s="37">
        <f>SUM($T$48)</f>
        <v>15.3</v>
      </c>
      <c r="U14" s="27">
        <f>SUM(15.3-T14)/0.6</f>
        <v>0</v>
      </c>
      <c r="V14" s="37">
        <f>SUM($V$48)</f>
        <v>29</v>
      </c>
      <c r="W14" s="27">
        <f>SUM(V14-29)/-1.5</f>
        <v>0</v>
      </c>
      <c r="X14" s="37">
        <f>SUM($X$48)</f>
        <v>131</v>
      </c>
      <c r="Y14" s="27">
        <f>SUM(131-X14)/7</f>
        <v>0</v>
      </c>
      <c r="Z14" s="38">
        <f>LARGE((U14,W14,Y14),1)</f>
        <v>0</v>
      </c>
      <c r="AA14" s="37">
        <f>SUM($AA$48)</f>
        <v>2.8</v>
      </c>
      <c r="AB14" s="27">
        <f>SUM(AA14-2.8)/0.3</f>
        <v>0</v>
      </c>
      <c r="AC14" s="37">
        <v>1.45</v>
      </c>
      <c r="AD14" s="27">
        <f>SUM(AC14-1)*15</f>
        <v>6.749999999999999</v>
      </c>
      <c r="AE14" s="37">
        <f>SUM($AE$48)</f>
        <v>6</v>
      </c>
      <c r="AF14" s="27">
        <f>SUM(AE14-6)/0.6</f>
        <v>0</v>
      </c>
      <c r="AG14" s="38">
        <f>LARGE((AB14,AD14,AF14),1)</f>
        <v>6.749999999999999</v>
      </c>
      <c r="AH14" s="36">
        <f>SUM($AH$48)</f>
        <v>0</v>
      </c>
      <c r="AI14" s="27">
        <f>SUM(AH14)/1.35</f>
        <v>0</v>
      </c>
      <c r="AJ14" s="36">
        <v>3</v>
      </c>
      <c r="AK14" s="27">
        <f>SUM(AJ14-3)/6</f>
        <v>0</v>
      </c>
      <c r="AL14" s="36" t="s">
        <v>95</v>
      </c>
      <c r="AM14" s="27">
        <f>SUM(AL14+8)/5</f>
        <v>0</v>
      </c>
      <c r="AN14" s="37">
        <f>SUM($AN$48)</f>
        <v>0</v>
      </c>
      <c r="AO14" s="27">
        <f>SUM(AN14)/3</f>
        <v>0</v>
      </c>
      <c r="AP14" s="38">
        <f>LARGE((AI14,AK14,AM14,AO14),1)</f>
        <v>0</v>
      </c>
      <c r="AQ14" s="39">
        <f>SUM(Geräte!AK13)</f>
        <v>7.2</v>
      </c>
      <c r="AR14" s="39">
        <f>SUM(Geräte!AL13)</f>
        <v>7.5</v>
      </c>
      <c r="AS14" s="39">
        <f>SUM(Geräte!AM13)</f>
        <v>0</v>
      </c>
      <c r="AT14" s="38">
        <f>LARGE(AQ14:AS14,1)</f>
        <v>7.5</v>
      </c>
      <c r="AU14" s="27">
        <v>38.745999999999995</v>
      </c>
      <c r="AV14" s="100">
        <v>22</v>
      </c>
      <c r="AW14" s="27">
        <v>31.546</v>
      </c>
      <c r="AX14" s="27">
        <v>0</v>
      </c>
      <c r="AY14" s="27">
        <v>0</v>
      </c>
      <c r="AZ14" s="27">
        <v>31.546</v>
      </c>
      <c r="BA14" s="100">
        <v>9</v>
      </c>
      <c r="BE14">
        <v>12</v>
      </c>
      <c r="BF14" t="s">
        <v>55</v>
      </c>
      <c r="BG14" t="s">
        <v>120</v>
      </c>
    </row>
    <row r="15" spans="1:59" ht="12.75">
      <c r="A15" s="21">
        <v>10</v>
      </c>
      <c r="B15" s="3" t="s">
        <v>17</v>
      </c>
      <c r="C15" s="3" t="s">
        <v>18</v>
      </c>
      <c r="D15" s="37">
        <f>SUM($D$48)</f>
        <v>-5</v>
      </c>
      <c r="E15" s="27">
        <f>SUM(D15+5)/1.4</f>
        <v>0</v>
      </c>
      <c r="F15" s="36">
        <v>5</v>
      </c>
      <c r="G15" s="27">
        <f>SUM(F15+46)/11</f>
        <v>4.636363636363637</v>
      </c>
      <c r="H15" s="37">
        <v>6.25</v>
      </c>
      <c r="I15" s="27">
        <f>SUM((H15)/0.9)</f>
        <v>6.944444444444445</v>
      </c>
      <c r="J15" s="38">
        <f>LARGE((E15,G15,I15),1)</f>
        <v>6.944444444444445</v>
      </c>
      <c r="K15" s="37">
        <v>31.62</v>
      </c>
      <c r="L15" s="27">
        <f>SUM(K15-51.3)/-2.5</f>
        <v>7.871999999999998</v>
      </c>
      <c r="M15" s="36">
        <f>SUM($M$48)</f>
        <v>-1</v>
      </c>
      <c r="N15" s="27">
        <f>SUM(M15+1)/6</f>
        <v>0</v>
      </c>
      <c r="O15" s="37">
        <v>5</v>
      </c>
      <c r="P15" s="27">
        <v>5</v>
      </c>
      <c r="Q15" s="37">
        <f>SUM($Q$48)</f>
        <v>9.6</v>
      </c>
      <c r="R15" s="27">
        <f>SUM(Q15-9.6)/-0.75</f>
        <v>0</v>
      </c>
      <c r="S15" s="38">
        <f>LARGE((L15,N15,P15,R15),1)</f>
        <v>7.871999999999998</v>
      </c>
      <c r="T15" s="37">
        <v>11.06</v>
      </c>
      <c r="U15" s="27">
        <f>SUM(15.3-T15)/0.6</f>
        <v>7.066666666666667</v>
      </c>
      <c r="V15" s="37">
        <v>18.9</v>
      </c>
      <c r="W15" s="27">
        <f>SUM(V15-29)/-1.5</f>
        <v>6.733333333333334</v>
      </c>
      <c r="X15" s="37">
        <f>SUM($X$48)</f>
        <v>131</v>
      </c>
      <c r="Y15" s="27">
        <f>SUM(131-X15)/7</f>
        <v>0</v>
      </c>
      <c r="Z15" s="38">
        <f>LARGE((U15,W15,Y15),1)</f>
        <v>7.066666666666667</v>
      </c>
      <c r="AA15" s="37">
        <v>5.1</v>
      </c>
      <c r="AB15" s="27">
        <f>SUM(AA15-2.8)/0.3</f>
        <v>7.666666666666666</v>
      </c>
      <c r="AC15" s="90">
        <v>1.52</v>
      </c>
      <c r="AD15" s="89">
        <f>SUM(AC15-1)*15</f>
        <v>7.800000000000001</v>
      </c>
      <c r="AE15" s="37">
        <v>9.72</v>
      </c>
      <c r="AF15" s="27">
        <f>SUM(AE15-6)/0.6</f>
        <v>6.200000000000001</v>
      </c>
      <c r="AG15" s="38">
        <f>LARGE((AB15,AD15,AF15),1)</f>
        <v>7.800000000000001</v>
      </c>
      <c r="AH15" s="36">
        <v>9.32</v>
      </c>
      <c r="AI15" s="27">
        <f>SUM(AH15)/1.35</f>
        <v>6.9037037037037035</v>
      </c>
      <c r="AJ15" s="36">
        <v>3</v>
      </c>
      <c r="AK15" s="27">
        <f>SUM(AJ15-3)/6</f>
        <v>0</v>
      </c>
      <c r="AL15" s="36">
        <v>30</v>
      </c>
      <c r="AM15" s="27">
        <f>SUM(AL15+8)/5</f>
        <v>7.6</v>
      </c>
      <c r="AN15" s="37">
        <f>SUM($AN$48)</f>
        <v>0</v>
      </c>
      <c r="AO15" s="27">
        <f>SUM(AN15)/3</f>
        <v>0</v>
      </c>
      <c r="AP15" s="38">
        <f>LARGE((AI15,AK15,AM15,AO15),1)</f>
        <v>7.6</v>
      </c>
      <c r="AQ15" s="39">
        <f>SUM(Geräte!AK21)</f>
        <v>7.8</v>
      </c>
      <c r="AR15" s="39">
        <f>SUM(Geräte!AL21)</f>
        <v>8.2</v>
      </c>
      <c r="AS15" s="39">
        <f>SUM(Geräte!AM21)</f>
        <v>7.1</v>
      </c>
      <c r="AT15" s="38">
        <f>LARGE(AQ15:AS15,1)</f>
        <v>8.2</v>
      </c>
      <c r="AU15" s="27">
        <v>97.52317845117845</v>
      </c>
      <c r="AV15" s="100">
        <v>6</v>
      </c>
      <c r="AW15" s="27">
        <v>45.483111111111114</v>
      </c>
      <c r="AX15" s="27">
        <v>6.944444444444445</v>
      </c>
      <c r="AY15" s="27">
        <v>7.066666666666667</v>
      </c>
      <c r="AZ15" s="27">
        <v>31.472</v>
      </c>
      <c r="BA15" s="100">
        <v>10</v>
      </c>
      <c r="BE15">
        <v>13</v>
      </c>
      <c r="BF15" t="s">
        <v>124</v>
      </c>
      <c r="BG15" t="s">
        <v>120</v>
      </c>
    </row>
    <row r="16" spans="1:59" ht="12.75">
      <c r="A16" s="168">
        <v>11</v>
      </c>
      <c r="B16" s="84" t="s">
        <v>33</v>
      </c>
      <c r="C16" s="84" t="s">
        <v>35</v>
      </c>
      <c r="D16" s="90">
        <v>4.1</v>
      </c>
      <c r="E16" s="89">
        <f>SUM(D16+5)/1.4</f>
        <v>6.5</v>
      </c>
      <c r="F16" s="91">
        <f>SUM($F$48)</f>
        <v>-46</v>
      </c>
      <c r="G16" s="89">
        <f>SUM(F16+46)/11</f>
        <v>0</v>
      </c>
      <c r="H16" s="90">
        <f>SUM($H$48)</f>
        <v>0</v>
      </c>
      <c r="I16" s="89">
        <f>SUM((H16)/0.9)</f>
        <v>0</v>
      </c>
      <c r="J16" s="109">
        <f>LARGE((E16,G16,I16),1)</f>
        <v>6.5</v>
      </c>
      <c r="K16" s="90">
        <f>SUM($K$48)</f>
        <v>51.3</v>
      </c>
      <c r="L16" s="89">
        <f>SUM(K16-51.3)/-2.5</f>
        <v>0</v>
      </c>
      <c r="M16" s="91">
        <v>38</v>
      </c>
      <c r="N16" s="89">
        <f>SUM(M16+1)/6</f>
        <v>6.5</v>
      </c>
      <c r="O16" s="90">
        <v>0</v>
      </c>
      <c r="P16" s="89">
        <v>0</v>
      </c>
      <c r="Q16" s="90">
        <f>SUM($Q$48)</f>
        <v>9.6</v>
      </c>
      <c r="R16" s="89">
        <f>SUM(Q16-9.6)/-0.75</f>
        <v>0</v>
      </c>
      <c r="S16" s="109">
        <f>LARGE((L16,N16,P16,R16),1)</f>
        <v>6.5</v>
      </c>
      <c r="T16" s="90">
        <f>SUM($T$48)</f>
        <v>15.3</v>
      </c>
      <c r="U16" s="89">
        <f>SUM(15.3-T16)/0.6</f>
        <v>0</v>
      </c>
      <c r="V16" s="90">
        <f>SUM($V$48)</f>
        <v>29</v>
      </c>
      <c r="W16" s="89">
        <f>SUM(V16-29)/-1.5</f>
        <v>0</v>
      </c>
      <c r="X16" s="90">
        <v>79.35</v>
      </c>
      <c r="Y16" s="89">
        <f>SUM(131-X16)/7</f>
        <v>7.378571428571429</v>
      </c>
      <c r="Z16" s="109">
        <f>LARGE((U16,W16,Y16),1)</f>
        <v>7.378571428571429</v>
      </c>
      <c r="AA16" s="90">
        <v>4.8</v>
      </c>
      <c r="AB16" s="89">
        <f>SUM(AA16-2.8)/0.3</f>
        <v>6.666666666666667</v>
      </c>
      <c r="AC16" s="90">
        <v>1.4</v>
      </c>
      <c r="AD16" s="89">
        <f>SUM(AC16-1)*15</f>
        <v>5.999999999999998</v>
      </c>
      <c r="AE16" s="90">
        <f>SUM($AE$48)</f>
        <v>6</v>
      </c>
      <c r="AF16" s="89">
        <f>SUM(AE16-6)/0.6</f>
        <v>0</v>
      </c>
      <c r="AG16" s="109">
        <f>LARGE((AB16,AD16,AF16),1)</f>
        <v>6.666666666666667</v>
      </c>
      <c r="AH16" s="91">
        <v>11.96</v>
      </c>
      <c r="AI16" s="89">
        <f>SUM(AH16)/1.35</f>
        <v>8.85925925925926</v>
      </c>
      <c r="AJ16" s="91">
        <v>57.81</v>
      </c>
      <c r="AK16" s="89">
        <f>SUM(AJ16-3)/6</f>
        <v>9.135</v>
      </c>
      <c r="AL16" s="91">
        <v>28.6</v>
      </c>
      <c r="AM16" s="89">
        <f>SUM(AL16+8)/5</f>
        <v>7.32</v>
      </c>
      <c r="AN16" s="90">
        <f>SUM($AN$48)</f>
        <v>0</v>
      </c>
      <c r="AO16" s="89">
        <f>SUM(AN16)/3</f>
        <v>0</v>
      </c>
      <c r="AP16" s="109">
        <f>LARGE((AI16,AK16,AM16,AO16),1)</f>
        <v>9.135</v>
      </c>
      <c r="AQ16" s="110">
        <f>SUM(Geräte!AK34)</f>
        <v>7.2</v>
      </c>
      <c r="AR16" s="110">
        <f>SUM(Geräte!AL34)</f>
        <v>8.1</v>
      </c>
      <c r="AS16" s="110">
        <f>SUM(Geräte!AM34)</f>
        <v>7.8</v>
      </c>
      <c r="AT16" s="109">
        <f>LARGE(AQ16:AS16,1)</f>
        <v>8.1</v>
      </c>
      <c r="AU16" s="89">
        <v>81.45949735449736</v>
      </c>
      <c r="AV16" s="84">
        <v>12</v>
      </c>
      <c r="AW16" s="89">
        <v>44.2802380952381</v>
      </c>
      <c r="AX16" s="89">
        <v>6.5</v>
      </c>
      <c r="AY16" s="89">
        <v>6.5</v>
      </c>
      <c r="AZ16" s="89">
        <v>31.280238095238097</v>
      </c>
      <c r="BA16" s="84">
        <v>11</v>
      </c>
      <c r="BE16" s="111">
        <v>14</v>
      </c>
      <c r="BF16" t="s">
        <v>131</v>
      </c>
      <c r="BG16" t="s">
        <v>100</v>
      </c>
    </row>
    <row r="17" spans="1:59" ht="12.75">
      <c r="A17" s="21">
        <v>12</v>
      </c>
      <c r="B17" s="3" t="s">
        <v>0</v>
      </c>
      <c r="C17" s="3" t="s">
        <v>1</v>
      </c>
      <c r="D17" s="37">
        <f>SUM($D$48)</f>
        <v>-5</v>
      </c>
      <c r="E17" s="27">
        <f>SUM(D17+5)/1.4</f>
        <v>0</v>
      </c>
      <c r="F17" s="36">
        <v>0</v>
      </c>
      <c r="G17" s="27">
        <f>SUM(F17+46)/11</f>
        <v>4.181818181818182</v>
      </c>
      <c r="H17" s="37">
        <v>5.46</v>
      </c>
      <c r="I17" s="27">
        <f>SUM((H17)/0.9)</f>
        <v>6.066666666666666</v>
      </c>
      <c r="J17" s="38">
        <f>LARGE((E17,G17,I17),1)</f>
        <v>6.066666666666666</v>
      </c>
      <c r="K17" s="37">
        <f>SUM($K$48)</f>
        <v>51.3</v>
      </c>
      <c r="L17" s="27">
        <f>SUM(K17-51.3)/-2.5</f>
        <v>0</v>
      </c>
      <c r="M17" s="36">
        <f>SUM($M$48)</f>
        <v>-1</v>
      </c>
      <c r="N17" s="27">
        <f>SUM(M17+1)/6</f>
        <v>0</v>
      </c>
      <c r="O17" s="37">
        <v>0</v>
      </c>
      <c r="P17" s="27">
        <v>0</v>
      </c>
      <c r="Q17" s="37">
        <f>SUM($Q$48)</f>
        <v>9.6</v>
      </c>
      <c r="R17" s="27">
        <f>SUM(Q17-9.6)/-0.75</f>
        <v>0</v>
      </c>
      <c r="S17" s="38">
        <f>LARGE((L17,N17,P17,R17),1)</f>
        <v>0</v>
      </c>
      <c r="T17" s="37">
        <v>10.35</v>
      </c>
      <c r="U17" s="27">
        <f>SUM(15.3-T17)/0.6</f>
        <v>8.250000000000002</v>
      </c>
      <c r="V17" s="37">
        <f>SUM(V59)</f>
        <v>0</v>
      </c>
      <c r="W17" s="27">
        <f>SUM(V17-29)/-1.5</f>
        <v>19.333333333333332</v>
      </c>
      <c r="X17" s="37">
        <f>SUM($X$48)</f>
        <v>131</v>
      </c>
      <c r="Y17" s="27">
        <f>SUM(131-X17)/7</f>
        <v>0</v>
      </c>
      <c r="Z17" s="38">
        <f>LARGE((U17,W17,Y17),1)</f>
        <v>19.333333333333332</v>
      </c>
      <c r="AA17" s="90">
        <v>5.26</v>
      </c>
      <c r="AB17" s="89">
        <f>SUM(AA17-2.8)/0.3</f>
        <v>8.200000000000001</v>
      </c>
      <c r="AC17" s="37">
        <v>1.4</v>
      </c>
      <c r="AD17" s="27">
        <f>SUM(AC17-1)*15</f>
        <v>5.999999999999998</v>
      </c>
      <c r="AE17" s="37">
        <v>9.98</v>
      </c>
      <c r="AF17" s="27">
        <f>SUM(AE17-6)/0.6</f>
        <v>6.633333333333335</v>
      </c>
      <c r="AG17" s="38">
        <f>LARGE((AB17,AD17,AF17),1)</f>
        <v>8.200000000000001</v>
      </c>
      <c r="AH17" s="36">
        <f>SUM($AH$48)</f>
        <v>0</v>
      </c>
      <c r="AI17" s="27">
        <f>SUM(AH17)/1.35</f>
        <v>0</v>
      </c>
      <c r="AJ17" s="36">
        <v>47.6</v>
      </c>
      <c r="AK17" s="27">
        <f>SUM(AJ17-3)/6</f>
        <v>7.433333333333334</v>
      </c>
      <c r="AL17" s="36">
        <v>24.9</v>
      </c>
      <c r="AM17" s="27">
        <f>SUM(AL17+8)/5</f>
        <v>6.58</v>
      </c>
      <c r="AN17" s="37">
        <f>SUM($AN$48)</f>
        <v>0</v>
      </c>
      <c r="AO17" s="27">
        <f>SUM(AN17)/3</f>
        <v>0</v>
      </c>
      <c r="AP17" s="38">
        <f>LARGE((AI17,AK17,AM17,AO17),1)</f>
        <v>7.433333333333334</v>
      </c>
      <c r="AQ17" s="39">
        <f>SUM(Geräte!AK6)</f>
        <v>0</v>
      </c>
      <c r="AR17" s="39">
        <f>SUM(Geräte!AL6)</f>
        <v>0</v>
      </c>
      <c r="AS17" s="39">
        <f>SUM(Geräte!AM6)</f>
        <v>0</v>
      </c>
      <c r="AT17" s="38">
        <f>LARGE(AQ17:AS17,1)</f>
        <v>0</v>
      </c>
      <c r="AU17" s="27">
        <v>53.345151515151514</v>
      </c>
      <c r="AV17" s="100">
        <v>17</v>
      </c>
      <c r="AW17" s="27">
        <v>29.95</v>
      </c>
      <c r="AX17" s="27">
        <v>0</v>
      </c>
      <c r="AY17" s="27">
        <v>0</v>
      </c>
      <c r="AZ17" s="27">
        <v>29.95</v>
      </c>
      <c r="BA17" s="100">
        <v>12</v>
      </c>
      <c r="BE17">
        <v>15</v>
      </c>
      <c r="BF17" t="s">
        <v>138</v>
      </c>
      <c r="BG17" t="s">
        <v>139</v>
      </c>
    </row>
    <row r="18" spans="1:59" ht="12.75">
      <c r="A18" s="21">
        <v>13</v>
      </c>
      <c r="B18" s="3" t="s">
        <v>27</v>
      </c>
      <c r="C18" s="3" t="s">
        <v>44</v>
      </c>
      <c r="D18" s="37">
        <v>3.05</v>
      </c>
      <c r="E18" s="27">
        <f>SUM(D18+5)/1.4</f>
        <v>5.750000000000001</v>
      </c>
      <c r="F18" s="36">
        <f>SUM($F$48)</f>
        <v>-46</v>
      </c>
      <c r="G18" s="27">
        <f>SUM(F18+46)/11</f>
        <v>0</v>
      </c>
      <c r="H18" s="37">
        <v>5.32</v>
      </c>
      <c r="I18" s="27">
        <f>SUM((H18)/0.9)</f>
        <v>5.911111111111111</v>
      </c>
      <c r="J18" s="38">
        <f>LARGE((E18,G18,I18),1)</f>
        <v>5.911111111111111</v>
      </c>
      <c r="K18" s="37">
        <v>32.5</v>
      </c>
      <c r="L18" s="27">
        <f>SUM(K18-51.3)/-2.5</f>
        <v>7.519999999999999</v>
      </c>
      <c r="M18" s="36">
        <v>24</v>
      </c>
      <c r="N18" s="27">
        <f>SUM(M18+1)/6</f>
        <v>4.166666666666667</v>
      </c>
      <c r="O18" s="37">
        <v>9</v>
      </c>
      <c r="P18" s="27">
        <v>4</v>
      </c>
      <c r="Q18" s="37">
        <f>SUM($Q$48)</f>
        <v>9.6</v>
      </c>
      <c r="R18" s="27">
        <f>SUM(Q18-9.6)/-0.75</f>
        <v>0</v>
      </c>
      <c r="S18" s="38">
        <f>LARGE((L18,N18,P18,R18),1)</f>
        <v>7.519999999999999</v>
      </c>
      <c r="T18" s="37">
        <v>11.2</v>
      </c>
      <c r="U18" s="27">
        <f>SUM(15.3-T18)/0.6</f>
        <v>6.833333333333336</v>
      </c>
      <c r="V18" s="37">
        <v>21.44</v>
      </c>
      <c r="W18" s="27">
        <f>SUM(V18-29)/-1.5</f>
        <v>5.039999999999999</v>
      </c>
      <c r="X18" s="37">
        <v>90.44</v>
      </c>
      <c r="Y18" s="27">
        <f>SUM(131-X18)/7</f>
        <v>5.7942857142857145</v>
      </c>
      <c r="Z18" s="38">
        <f>LARGE((U18,W18,Y18),1)</f>
        <v>6.833333333333336</v>
      </c>
      <c r="AA18" s="37">
        <v>4.4</v>
      </c>
      <c r="AB18" s="27">
        <f>SUM(AA18-2.8)/0.3</f>
        <v>5.333333333333336</v>
      </c>
      <c r="AC18" s="37">
        <v>1.4</v>
      </c>
      <c r="AD18" s="27">
        <f>SUM(AC18-1)*15</f>
        <v>5.999999999999998</v>
      </c>
      <c r="AE18" s="37">
        <v>8.15</v>
      </c>
      <c r="AF18" s="27">
        <f>SUM(AE18-6)/0.6</f>
        <v>3.583333333333334</v>
      </c>
      <c r="AG18" s="38">
        <f>LARGE((AB18,AD18,AF18),1)</f>
        <v>5.999999999999998</v>
      </c>
      <c r="AH18" s="36">
        <v>8.03</v>
      </c>
      <c r="AI18" s="27">
        <f>SUM(AH18)/1.35</f>
        <v>5.948148148148147</v>
      </c>
      <c r="AJ18" s="36">
        <v>3</v>
      </c>
      <c r="AK18" s="27">
        <f>SUM(AJ18-3)/6</f>
        <v>0</v>
      </c>
      <c r="AL18" s="36">
        <v>8.6</v>
      </c>
      <c r="AM18" s="27">
        <f>SUM(AL18+8)/5</f>
        <v>3.3200000000000003</v>
      </c>
      <c r="AN18" s="37">
        <v>17.06</v>
      </c>
      <c r="AO18" s="27">
        <f>SUM(AN18)/3</f>
        <v>5.6866666666666665</v>
      </c>
      <c r="AP18" s="38">
        <f>LARGE((AI18,AK18,AM18,AO18),1)</f>
        <v>5.948148148148147</v>
      </c>
      <c r="AQ18" s="39">
        <f>SUM(Geräte!AK27)</f>
        <v>6.3</v>
      </c>
      <c r="AR18" s="39">
        <f>SUM(Geräte!AL27)</f>
        <v>8.5</v>
      </c>
      <c r="AS18" s="39">
        <f>SUM(Geräte!AM27)</f>
        <v>6.4</v>
      </c>
      <c r="AT18" s="38">
        <f>LARGE(AQ18:AS18,1)</f>
        <v>8.5</v>
      </c>
      <c r="AU18" s="27">
        <v>96.08687830687832</v>
      </c>
      <c r="AV18" s="100">
        <v>7</v>
      </c>
      <c r="AW18" s="27">
        <v>40.71259259259259</v>
      </c>
      <c r="AX18" s="27">
        <v>5.911111111111111</v>
      </c>
      <c r="AY18" s="27">
        <v>5.948148148148147</v>
      </c>
      <c r="AZ18" s="27">
        <v>28.85333333333333</v>
      </c>
      <c r="BA18" s="100">
        <v>13</v>
      </c>
      <c r="BE18">
        <v>16</v>
      </c>
      <c r="BF18" t="s">
        <v>68</v>
      </c>
      <c r="BG18" t="s">
        <v>120</v>
      </c>
    </row>
    <row r="19" spans="1:59" ht="12.75">
      <c r="A19" s="21">
        <v>14</v>
      </c>
      <c r="B19" s="3" t="s">
        <v>15</v>
      </c>
      <c r="C19" s="3" t="s">
        <v>16</v>
      </c>
      <c r="D19" s="37">
        <f>SUM($D$48)</f>
        <v>-5</v>
      </c>
      <c r="E19" s="27">
        <f>SUM(D19+5)/1.4</f>
        <v>0</v>
      </c>
      <c r="F19" s="36">
        <v>2</v>
      </c>
      <c r="G19" s="27">
        <f>SUM(F19+46)/11</f>
        <v>4.363636363636363</v>
      </c>
      <c r="H19" s="37">
        <v>4.05</v>
      </c>
      <c r="I19" s="27">
        <f>SUM((H19)/0.9)</f>
        <v>4.5</v>
      </c>
      <c r="J19" s="38">
        <f>LARGE((E19,G19,I19),1)</f>
        <v>4.5</v>
      </c>
      <c r="K19" s="37">
        <v>38.75</v>
      </c>
      <c r="L19" s="27">
        <f>SUM(K19-51.3)/-2.5</f>
        <v>5.019999999999999</v>
      </c>
      <c r="M19" s="91">
        <v>50</v>
      </c>
      <c r="N19" s="89">
        <f>SUM(M19+1)/6</f>
        <v>8.5</v>
      </c>
      <c r="O19" s="37">
        <v>9</v>
      </c>
      <c r="P19" s="27">
        <v>4</v>
      </c>
      <c r="Q19" s="37">
        <f>SUM($Q$48)</f>
        <v>9.6</v>
      </c>
      <c r="R19" s="27">
        <f>SUM(Q19-9.6)/-0.75</f>
        <v>0</v>
      </c>
      <c r="S19" s="38">
        <f>LARGE((L19,N19,P19,R19),1)</f>
        <v>8.5</v>
      </c>
      <c r="T19" s="37">
        <v>11.2</v>
      </c>
      <c r="U19" s="27">
        <f>SUM(15.3-T19)/0.6</f>
        <v>6.833333333333336</v>
      </c>
      <c r="V19" s="37">
        <v>20.06</v>
      </c>
      <c r="W19" s="27">
        <f>SUM(V19-29)/-1.5</f>
        <v>5.960000000000001</v>
      </c>
      <c r="X19" s="37">
        <v>82.22</v>
      </c>
      <c r="Y19" s="27">
        <f>SUM(131-X19)/7</f>
        <v>6.968571428571429</v>
      </c>
      <c r="Z19" s="38">
        <f>LARGE((U19,W19,Y19),1)</f>
        <v>6.968571428571429</v>
      </c>
      <c r="AA19" s="37">
        <v>4.5</v>
      </c>
      <c r="AB19" s="27">
        <f>SUM(AA19-2.8)/0.3</f>
        <v>5.666666666666668</v>
      </c>
      <c r="AC19" s="37">
        <v>1.4</v>
      </c>
      <c r="AD19" s="27">
        <f>SUM(AC19-1)*15</f>
        <v>5.999999999999998</v>
      </c>
      <c r="AE19" s="37">
        <v>8.96</v>
      </c>
      <c r="AF19" s="27">
        <f>SUM(AE19-6)/0.6</f>
        <v>4.933333333333335</v>
      </c>
      <c r="AG19" s="38">
        <f>LARGE((AB19,AD19,AF19),1)</f>
        <v>5.999999999999998</v>
      </c>
      <c r="AH19" s="36">
        <v>7.41</v>
      </c>
      <c r="AI19" s="27">
        <f>SUM(AH19)/1.35</f>
        <v>5.488888888888889</v>
      </c>
      <c r="AJ19" s="36">
        <v>35.5</v>
      </c>
      <c r="AK19" s="27">
        <f>SUM(AJ19-3)/6</f>
        <v>5.416666666666667</v>
      </c>
      <c r="AL19" s="36">
        <v>18.75</v>
      </c>
      <c r="AM19" s="27">
        <f>SUM(AL19+8)/5</f>
        <v>5.35</v>
      </c>
      <c r="AN19" s="37">
        <f>SUM($AN$48)</f>
        <v>0</v>
      </c>
      <c r="AO19" s="27">
        <f>SUM(AN19)/3</f>
        <v>0</v>
      </c>
      <c r="AP19" s="38">
        <f>LARGE((AI19,AK19,AM19,AO19),1)</f>
        <v>5.488888888888889</v>
      </c>
      <c r="AQ19" s="39">
        <f>SUM(Geräte!AK18)</f>
        <v>7.1</v>
      </c>
      <c r="AR19" s="39">
        <f>SUM(Geräte!AL18)</f>
        <v>7.3</v>
      </c>
      <c r="AS19" s="39">
        <f>SUM(Geräte!AM18)</f>
        <v>6.5</v>
      </c>
      <c r="AT19" s="38">
        <f>LARGE(AQ19:AS19,1)</f>
        <v>7.3</v>
      </c>
      <c r="AU19" s="27">
        <v>99.90109668109669</v>
      </c>
      <c r="AV19" s="100">
        <v>4</v>
      </c>
      <c r="AW19" s="27">
        <v>38.757460317460314</v>
      </c>
      <c r="AX19" s="27">
        <v>4.5</v>
      </c>
      <c r="AY19" s="27">
        <v>5.488888888888889</v>
      </c>
      <c r="AZ19" s="27">
        <v>28.768571428571427</v>
      </c>
      <c r="BA19" s="100">
        <v>14</v>
      </c>
      <c r="BE19">
        <v>17</v>
      </c>
      <c r="BF19" t="s">
        <v>140</v>
      </c>
      <c r="BG19" t="s">
        <v>139</v>
      </c>
    </row>
    <row r="20" spans="1:59" ht="12.75">
      <c r="A20" s="21">
        <v>15</v>
      </c>
      <c r="B20" s="3" t="s">
        <v>4</v>
      </c>
      <c r="C20" s="3" t="s">
        <v>5</v>
      </c>
      <c r="D20" s="37">
        <v>5.07</v>
      </c>
      <c r="E20" s="27">
        <f>SUM(D20+5)/1.4</f>
        <v>7.192857142857144</v>
      </c>
      <c r="F20" s="36">
        <v>15</v>
      </c>
      <c r="G20" s="27">
        <f>SUM(F20+46)/11</f>
        <v>5.545454545454546</v>
      </c>
      <c r="H20" s="37">
        <v>5.56</v>
      </c>
      <c r="I20" s="27">
        <f>SUM((H20)/0.9)</f>
        <v>6.177777777777777</v>
      </c>
      <c r="J20" s="38">
        <f>LARGE((E20,G20,I20),1)</f>
        <v>7.192857142857144</v>
      </c>
      <c r="K20" s="37">
        <f>SUM($K$48)</f>
        <v>51.3</v>
      </c>
      <c r="L20" s="27">
        <f>SUM(K20-51.3)/-2.5</f>
        <v>0</v>
      </c>
      <c r="M20" s="36">
        <f>SUM($M$48)</f>
        <v>-1</v>
      </c>
      <c r="N20" s="27">
        <f>SUM(M20+1)/6</f>
        <v>0</v>
      </c>
      <c r="O20" s="37">
        <v>0</v>
      </c>
      <c r="P20" s="27">
        <v>0</v>
      </c>
      <c r="Q20" s="37">
        <v>5.87</v>
      </c>
      <c r="R20" s="27">
        <f>SUM(Q20-9.6)/-0.75</f>
        <v>4.973333333333333</v>
      </c>
      <c r="S20" s="38">
        <f>LARGE((L20,N20,P20,R20),1)</f>
        <v>4.973333333333333</v>
      </c>
      <c r="T20" s="37">
        <v>11.9</v>
      </c>
      <c r="U20" s="27">
        <f>SUM(15.3-T20)/0.6</f>
        <v>5.666666666666668</v>
      </c>
      <c r="V20" s="37">
        <v>18.88</v>
      </c>
      <c r="W20" s="27">
        <f>SUM(V20-29)/-1.5</f>
        <v>6.746666666666667</v>
      </c>
      <c r="X20" s="37">
        <f>SUM($X$48)</f>
        <v>131</v>
      </c>
      <c r="Y20" s="27">
        <f>SUM(131-X20)/7</f>
        <v>0</v>
      </c>
      <c r="Z20" s="38">
        <f>LARGE((U20,W20,Y20),1)</f>
        <v>6.746666666666667</v>
      </c>
      <c r="AA20" s="37">
        <f>SUM($AA$48)</f>
        <v>2.8</v>
      </c>
      <c r="AB20" s="27">
        <f>SUM(AA20-2.8)/0.3</f>
        <v>0</v>
      </c>
      <c r="AC20" s="37">
        <f>SUM($AC$48)</f>
        <v>1</v>
      </c>
      <c r="AD20" s="27">
        <f>SUM(AC20-1)*15</f>
        <v>0</v>
      </c>
      <c r="AE20" s="37">
        <f>SUM($AE$48)</f>
        <v>6</v>
      </c>
      <c r="AF20" s="27">
        <f>SUM(AE20-6)/0.6</f>
        <v>0</v>
      </c>
      <c r="AG20" s="38">
        <f>LARGE((AB20,AD20,AF20),1)</f>
        <v>0</v>
      </c>
      <c r="AH20" s="36">
        <v>9.02</v>
      </c>
      <c r="AI20" s="27">
        <f>SUM(AH20)/1.35</f>
        <v>6.681481481481481</v>
      </c>
      <c r="AJ20" s="36">
        <v>3</v>
      </c>
      <c r="AK20" s="27">
        <f>SUM(AJ20-3)/6</f>
        <v>0</v>
      </c>
      <c r="AL20" s="36" t="s">
        <v>95</v>
      </c>
      <c r="AM20" s="27">
        <f>SUM(AL20+8)/5</f>
        <v>0</v>
      </c>
      <c r="AN20" s="37">
        <v>19.67</v>
      </c>
      <c r="AO20" s="27">
        <f>SUM(AN20)/3</f>
        <v>6.5566666666666675</v>
      </c>
      <c r="AP20" s="38">
        <f>LARGE((AI20,AK20,AM20,AO20),1)</f>
        <v>6.681481481481481</v>
      </c>
      <c r="AQ20" s="39">
        <f>SUM(Geräte!AK9)</f>
        <v>0</v>
      </c>
      <c r="AR20" s="39">
        <f>SUM(Geräte!AL9)</f>
        <v>8.1</v>
      </c>
      <c r="AS20" s="39">
        <f>SUM(Geräte!AM9)</f>
        <v>7.6</v>
      </c>
      <c r="AT20" s="38">
        <f>LARGE(AQ20:AS20,1)</f>
        <v>8.1</v>
      </c>
      <c r="AU20" s="27">
        <v>60.26757094757095</v>
      </c>
      <c r="AV20" s="100">
        <v>15</v>
      </c>
      <c r="AW20" s="27">
        <v>33.69433862433862</v>
      </c>
      <c r="AX20" s="27">
        <v>0</v>
      </c>
      <c r="AY20" s="27">
        <v>4.973333333333333</v>
      </c>
      <c r="AZ20" s="27">
        <v>28.721005291005287</v>
      </c>
      <c r="BA20" s="100">
        <v>15</v>
      </c>
      <c r="BE20" s="111">
        <v>18</v>
      </c>
      <c r="BF20" t="s">
        <v>141</v>
      </c>
      <c r="BG20" t="s">
        <v>142</v>
      </c>
    </row>
    <row r="21" spans="1:59" ht="12.75">
      <c r="A21" s="21">
        <v>16</v>
      </c>
      <c r="B21" s="3" t="s">
        <v>12</v>
      </c>
      <c r="C21" s="3" t="s">
        <v>13</v>
      </c>
      <c r="D21" s="37">
        <f>SUM($D$48)</f>
        <v>-5</v>
      </c>
      <c r="E21" s="27">
        <f>SUM(D21+5)/1.4</f>
        <v>0</v>
      </c>
      <c r="F21" s="36">
        <v>2</v>
      </c>
      <c r="G21" s="27">
        <f>SUM(F21+46)/11</f>
        <v>4.363636363636363</v>
      </c>
      <c r="H21" s="37">
        <v>4.8</v>
      </c>
      <c r="I21" s="27">
        <f>SUM((H21)/0.9)</f>
        <v>5.333333333333333</v>
      </c>
      <c r="J21" s="38">
        <f>LARGE((E21,G21,I21),1)</f>
        <v>5.333333333333333</v>
      </c>
      <c r="K21" s="37">
        <v>38.16</v>
      </c>
      <c r="L21" s="27">
        <f>SUM(K21-51.3)/-2.5</f>
        <v>5.256</v>
      </c>
      <c r="M21" s="36">
        <f>SUM($M$48)</f>
        <v>-1</v>
      </c>
      <c r="N21" s="27">
        <f>SUM(M21+1)/6</f>
        <v>0</v>
      </c>
      <c r="O21" s="37">
        <v>5</v>
      </c>
      <c r="P21" s="27">
        <v>5</v>
      </c>
      <c r="Q21" s="37">
        <v>6.9</v>
      </c>
      <c r="R21" s="27">
        <f>SUM(Q21-9.6)/-0.75</f>
        <v>3.599999999999999</v>
      </c>
      <c r="S21" s="38">
        <f>LARGE((L21,N21,P21,R21),1)</f>
        <v>5.256</v>
      </c>
      <c r="T21" s="37">
        <v>11.09</v>
      </c>
      <c r="U21" s="27">
        <f>SUM(15.3-T21)/0.6</f>
        <v>7.016666666666668</v>
      </c>
      <c r="V21" s="37">
        <v>20.35</v>
      </c>
      <c r="W21" s="27">
        <f>SUM(V21-29)/-1.5</f>
        <v>5.766666666666666</v>
      </c>
      <c r="X21" s="37">
        <v>103.7</v>
      </c>
      <c r="Y21" s="27">
        <f>SUM(131-X21)/7</f>
        <v>3.8999999999999995</v>
      </c>
      <c r="Z21" s="38">
        <f>LARGE((U21,W21,Y21),1)</f>
        <v>7.016666666666668</v>
      </c>
      <c r="AA21" s="37">
        <v>4.1</v>
      </c>
      <c r="AB21" s="27">
        <f>SUM(AA21-2.8)/0.3</f>
        <v>4.333333333333333</v>
      </c>
      <c r="AC21" s="37">
        <v>1.3</v>
      </c>
      <c r="AD21" s="27">
        <f>SUM(AC21-1)*15</f>
        <v>4.500000000000001</v>
      </c>
      <c r="AE21" s="37">
        <v>8.98</v>
      </c>
      <c r="AF21" s="27">
        <f>SUM(AE21-6)/0.6</f>
        <v>4.966666666666668</v>
      </c>
      <c r="AG21" s="38">
        <f>LARGE((AB21,AD21,AF21),1)</f>
        <v>4.966666666666668</v>
      </c>
      <c r="AH21" s="36">
        <v>8.64</v>
      </c>
      <c r="AI21" s="27">
        <f>SUM(AH21)/1.35</f>
        <v>6.4</v>
      </c>
      <c r="AJ21" s="36">
        <v>35.47</v>
      </c>
      <c r="AK21" s="27">
        <f>SUM(AJ21-3)/6</f>
        <v>5.411666666666666</v>
      </c>
      <c r="AL21" s="36">
        <v>14.4</v>
      </c>
      <c r="AM21" s="27">
        <f>SUM(AL21+8)/5</f>
        <v>4.4799999999999995</v>
      </c>
      <c r="AN21" s="37">
        <v>14.56</v>
      </c>
      <c r="AO21" s="27">
        <f>SUM(AN21)/3</f>
        <v>4.8533333333333335</v>
      </c>
      <c r="AP21" s="38">
        <f>LARGE((AI21,AK21,AM21,AO21),1)</f>
        <v>6.4</v>
      </c>
      <c r="AQ21" s="39">
        <f>SUM(Geräte!AK15)</f>
        <v>9.5</v>
      </c>
      <c r="AR21" s="39">
        <f>SUM(Geräte!AL15)</f>
        <v>8.8</v>
      </c>
      <c r="AS21" s="39">
        <f>SUM(Geräte!AM15)</f>
        <v>9.5</v>
      </c>
      <c r="AT21" s="38">
        <f>LARGE(AQ21:AS21,1)</f>
        <v>9.5</v>
      </c>
      <c r="AU21" s="27">
        <v>99.38130303030303</v>
      </c>
      <c r="AV21" s="100">
        <v>5</v>
      </c>
      <c r="AW21" s="27">
        <v>38.47266666666667</v>
      </c>
      <c r="AX21" s="27">
        <v>4.966666666666668</v>
      </c>
      <c r="AY21" s="27">
        <v>5.256</v>
      </c>
      <c r="AZ21" s="27">
        <v>28.25</v>
      </c>
      <c r="BA21" s="100">
        <v>16</v>
      </c>
      <c r="BE21">
        <v>19</v>
      </c>
      <c r="BF21" t="s">
        <v>143</v>
      </c>
      <c r="BG21" t="s">
        <v>120</v>
      </c>
    </row>
    <row r="22" spans="1:59" ht="12.75">
      <c r="A22" s="21">
        <v>17</v>
      </c>
      <c r="B22" s="3" t="s">
        <v>20</v>
      </c>
      <c r="C22" s="3" t="s">
        <v>21</v>
      </c>
      <c r="D22" s="37">
        <v>2.6</v>
      </c>
      <c r="E22" s="27">
        <f>SUM(D22+5)/1.4</f>
        <v>5.428571428571429</v>
      </c>
      <c r="F22" s="36">
        <f>SUM($F$48)</f>
        <v>-46</v>
      </c>
      <c r="G22" s="27">
        <f>SUM(F22+46)/11</f>
        <v>0</v>
      </c>
      <c r="H22" s="37">
        <v>4.25</v>
      </c>
      <c r="I22" s="27">
        <f>SUM((H22)/0.9)</f>
        <v>4.722222222222222</v>
      </c>
      <c r="J22" s="38">
        <f>LARGE((E22,G22,I22),1)</f>
        <v>5.428571428571429</v>
      </c>
      <c r="K22" s="37">
        <v>33.32</v>
      </c>
      <c r="L22" s="27">
        <f>SUM(K22-51.3)/-2.5</f>
        <v>7.191999999999998</v>
      </c>
      <c r="M22" s="36">
        <v>39</v>
      </c>
      <c r="N22" s="27">
        <f>SUM(M22+1)/6</f>
        <v>6.666666666666667</v>
      </c>
      <c r="O22" s="37">
        <v>9</v>
      </c>
      <c r="P22" s="27">
        <v>4</v>
      </c>
      <c r="Q22" s="37">
        <f>SUM($Q$48)</f>
        <v>9.6</v>
      </c>
      <c r="R22" s="27">
        <f>SUM(Q22-9.6)/-0.75</f>
        <v>0</v>
      </c>
      <c r="S22" s="38">
        <f>LARGE((L22,N22,P22,R22),1)</f>
        <v>7.191999999999998</v>
      </c>
      <c r="T22" s="37">
        <v>11.16</v>
      </c>
      <c r="U22" s="27">
        <f>SUM(15.3-T22)/0.6</f>
        <v>6.900000000000001</v>
      </c>
      <c r="V22" s="37">
        <v>23.03</v>
      </c>
      <c r="W22" s="27">
        <f>SUM(V22-29)/-1.5</f>
        <v>3.979999999999999</v>
      </c>
      <c r="X22" s="37">
        <v>85.79</v>
      </c>
      <c r="Y22" s="27">
        <f>SUM(131-X22)/7</f>
        <v>6.458571428571427</v>
      </c>
      <c r="Z22" s="38">
        <f>LARGE((U22,W22,Y22),1)</f>
        <v>6.900000000000001</v>
      </c>
      <c r="AA22" s="37">
        <v>4.6</v>
      </c>
      <c r="AB22" s="27">
        <f>SUM(AA22-2.8)/0.3</f>
        <v>6</v>
      </c>
      <c r="AC22" s="37">
        <v>1.4</v>
      </c>
      <c r="AD22" s="27">
        <f>SUM(AC22-1)*15</f>
        <v>5.999999999999998</v>
      </c>
      <c r="AE22" s="37">
        <f>SUM($AE$48)</f>
        <v>6</v>
      </c>
      <c r="AF22" s="27">
        <f>SUM(AE22-6)/0.6</f>
        <v>0</v>
      </c>
      <c r="AG22" s="38">
        <f>LARGE((AB22,AD22,AF22),1)</f>
        <v>6</v>
      </c>
      <c r="AH22" s="36">
        <v>7.94</v>
      </c>
      <c r="AI22" s="27">
        <f>SUM(AH22)/1.35</f>
        <v>5.881481481481481</v>
      </c>
      <c r="AJ22" s="36">
        <v>3</v>
      </c>
      <c r="AK22" s="27">
        <f>SUM(AJ22-3)/6</f>
        <v>0</v>
      </c>
      <c r="AL22" s="36">
        <v>24.1</v>
      </c>
      <c r="AM22" s="27">
        <f>SUM(AL22+8)/5</f>
        <v>6.42</v>
      </c>
      <c r="AN22" s="37">
        <v>16.75</v>
      </c>
      <c r="AO22" s="27">
        <f>SUM(AN22)/3</f>
        <v>5.583333333333333</v>
      </c>
      <c r="AP22" s="38">
        <f>LARGE((AI22,AK22,AM22,AO22),1)</f>
        <v>6.42</v>
      </c>
      <c r="AQ22" s="39">
        <f>SUM(Geräte!AK23)</f>
        <v>7.4</v>
      </c>
      <c r="AR22" s="39">
        <f>SUM(Geräte!AL23)</f>
        <v>5.7</v>
      </c>
      <c r="AS22" s="39">
        <f>SUM(Geräte!AM23)</f>
        <v>5.8</v>
      </c>
      <c r="AT22" s="38">
        <f>LARGE(AQ22:AS22,1)</f>
        <v>7.4</v>
      </c>
      <c r="AU22" s="27">
        <v>94.13284656084657</v>
      </c>
      <c r="AV22" s="100">
        <v>8</v>
      </c>
      <c r="AW22" s="27">
        <v>39.34057142857143</v>
      </c>
      <c r="AX22" s="27">
        <v>5.428571428571429</v>
      </c>
      <c r="AY22" s="27">
        <v>6</v>
      </c>
      <c r="AZ22" s="27">
        <v>27.912</v>
      </c>
      <c r="BA22" s="100">
        <v>17</v>
      </c>
      <c r="BE22" s="111">
        <v>20</v>
      </c>
      <c r="BF22" t="s">
        <v>92</v>
      </c>
      <c r="BG22" t="s">
        <v>144</v>
      </c>
    </row>
    <row r="23" spans="1:53" ht="12.75">
      <c r="A23" s="21">
        <v>18</v>
      </c>
      <c r="B23" s="3" t="s">
        <v>15</v>
      </c>
      <c r="C23" s="3" t="s">
        <v>7</v>
      </c>
      <c r="D23" s="37">
        <f>SUM($D$48)</f>
        <v>-5</v>
      </c>
      <c r="E23" s="27">
        <f>SUM(D23+5)/1.4</f>
        <v>0</v>
      </c>
      <c r="F23" s="36">
        <f>SUM($F$48)</f>
        <v>-46</v>
      </c>
      <c r="G23" s="27">
        <f>SUM(F23+46)/11</f>
        <v>0</v>
      </c>
      <c r="H23" s="37">
        <f>SUM($H$48)</f>
        <v>0</v>
      </c>
      <c r="I23" s="27">
        <f>SUM((H23)/0.9)</f>
        <v>0</v>
      </c>
      <c r="J23" s="38">
        <f>LARGE((E23,G23,I23),1)</f>
        <v>0</v>
      </c>
      <c r="K23" s="37">
        <f>SUM($K$48)</f>
        <v>51.3</v>
      </c>
      <c r="L23" s="27">
        <f>SUM(K23-51.3)/-2.5</f>
        <v>0</v>
      </c>
      <c r="M23" s="36">
        <f>SUM($M$48)</f>
        <v>-1</v>
      </c>
      <c r="N23" s="27">
        <f>SUM(M23+1)/6</f>
        <v>0</v>
      </c>
      <c r="O23" s="37">
        <v>3</v>
      </c>
      <c r="P23" s="27">
        <v>6</v>
      </c>
      <c r="Q23" s="37">
        <f>SUM($Q$48)</f>
        <v>9.6</v>
      </c>
      <c r="R23" s="27">
        <f>SUM(Q23-9.6)/-0.75</f>
        <v>0</v>
      </c>
      <c r="S23" s="38">
        <f>LARGE((L23,N23,P23,R23),1)</f>
        <v>6</v>
      </c>
      <c r="T23" s="37">
        <f>SUM($T$48)</f>
        <v>15.3</v>
      </c>
      <c r="U23" s="27">
        <f>SUM(15.3-T23)/0.6</f>
        <v>0</v>
      </c>
      <c r="V23" s="37">
        <v>17.22</v>
      </c>
      <c r="W23" s="27">
        <f>SUM(V23-29)/-1.5</f>
        <v>7.853333333333334</v>
      </c>
      <c r="X23" s="37">
        <f>SUM($X$48)</f>
        <v>131</v>
      </c>
      <c r="Y23" s="27">
        <f>SUM(131-X23)/7</f>
        <v>0</v>
      </c>
      <c r="Z23" s="38">
        <f>LARGE((U23,W23,Y23),1)</f>
        <v>7.853333333333334</v>
      </c>
      <c r="AA23" s="37">
        <v>4.9</v>
      </c>
      <c r="AB23" s="27">
        <f>SUM(AA23-2.8)/0.3</f>
        <v>7.000000000000002</v>
      </c>
      <c r="AC23" s="37">
        <f>SUM($AC$48)</f>
        <v>1</v>
      </c>
      <c r="AD23" s="27">
        <f>SUM(AC23-1)*15</f>
        <v>0</v>
      </c>
      <c r="AE23" s="37">
        <v>10.25</v>
      </c>
      <c r="AF23" s="27">
        <f>SUM(AE23-6)/0.6</f>
        <v>7.083333333333334</v>
      </c>
      <c r="AG23" s="38">
        <f>LARGE((AB23,AD23,AF23),1)</f>
        <v>7.083333333333334</v>
      </c>
      <c r="AH23" s="36">
        <v>8.99</v>
      </c>
      <c r="AI23" s="27">
        <f>SUM(AH23)/1.35</f>
        <v>6.659259259259259</v>
      </c>
      <c r="AJ23" s="36">
        <v>40.4</v>
      </c>
      <c r="AK23" s="27">
        <f>SUM(AJ23-3)/6</f>
        <v>6.233333333333333</v>
      </c>
      <c r="AL23" s="36">
        <v>21.5</v>
      </c>
      <c r="AM23" s="27">
        <f>SUM(AL23+8)/5</f>
        <v>5.9</v>
      </c>
      <c r="AN23" s="37">
        <v>12.07</v>
      </c>
      <c r="AO23" s="27">
        <f>SUM(AN23)/3</f>
        <v>4.023333333333333</v>
      </c>
      <c r="AP23" s="38">
        <f>LARGE((AI23,AK23,AM23,AO23),1)</f>
        <v>6.659259259259259</v>
      </c>
      <c r="AQ23" s="39">
        <f>SUM(Geräte!AK19)</f>
        <v>0</v>
      </c>
      <c r="AR23" s="39">
        <f>SUM(Geräte!AL19)</f>
        <v>0</v>
      </c>
      <c r="AS23" s="39">
        <f>SUM(Geräte!AM19)</f>
        <v>0</v>
      </c>
      <c r="AT23" s="38">
        <f>LARGE(AQ23:AS23,1)</f>
        <v>0</v>
      </c>
      <c r="AU23" s="27">
        <v>50.75259259259259</v>
      </c>
      <c r="AV23" s="100">
        <v>18</v>
      </c>
      <c r="AW23" s="27">
        <v>27.595925925925926</v>
      </c>
      <c r="AX23" s="27">
        <v>0</v>
      </c>
      <c r="AY23" s="27">
        <v>0</v>
      </c>
      <c r="AZ23" s="27">
        <v>27.595925925925926</v>
      </c>
      <c r="BA23" s="100">
        <v>18</v>
      </c>
    </row>
    <row r="24" spans="1:53" ht="12.75">
      <c r="A24" s="21">
        <v>19</v>
      </c>
      <c r="B24" s="3" t="s">
        <v>38</v>
      </c>
      <c r="C24" s="3" t="s">
        <v>11</v>
      </c>
      <c r="D24" s="37">
        <v>4.25</v>
      </c>
      <c r="E24" s="27">
        <f>SUM(D24+5)/1.4</f>
        <v>6.607142857142858</v>
      </c>
      <c r="F24" s="36">
        <v>5</v>
      </c>
      <c r="G24" s="27">
        <f>SUM(F24+46)/11</f>
        <v>4.636363636363637</v>
      </c>
      <c r="H24" s="37">
        <v>5.45</v>
      </c>
      <c r="I24" s="27">
        <f>SUM((H24)/0.9)</f>
        <v>6.055555555555555</v>
      </c>
      <c r="J24" s="38">
        <f>LARGE((E24,G24,I24),1)</f>
        <v>6.607142857142858</v>
      </c>
      <c r="K24" s="37">
        <v>34.82</v>
      </c>
      <c r="L24" s="27">
        <f>SUM(K24-51.3)/-2.5</f>
        <v>6.591999999999999</v>
      </c>
      <c r="M24" s="36">
        <f>SUM($M$48)</f>
        <v>-1</v>
      </c>
      <c r="N24" s="27">
        <f>SUM(M24+1)/6</f>
        <v>0</v>
      </c>
      <c r="O24" s="37">
        <v>0</v>
      </c>
      <c r="P24" s="27">
        <v>0</v>
      </c>
      <c r="Q24" s="37">
        <f>SUM($Q$48)</f>
        <v>9.6</v>
      </c>
      <c r="R24" s="27">
        <f>SUM(Q24-9.6)/-0.75</f>
        <v>0</v>
      </c>
      <c r="S24" s="38">
        <f>LARGE((L24,N24,P24,R24),1)</f>
        <v>6.591999999999999</v>
      </c>
      <c r="T24" s="37">
        <v>10.94</v>
      </c>
      <c r="U24" s="27">
        <f>SUM(15.3-T24)/0.6</f>
        <v>7.266666666666669</v>
      </c>
      <c r="V24" s="37">
        <f>SUM($V$48)</f>
        <v>29</v>
      </c>
      <c r="W24" s="27">
        <f>SUM(V24-29)/-1.5</f>
        <v>0</v>
      </c>
      <c r="X24" s="37">
        <f>SUM($X$48)</f>
        <v>131</v>
      </c>
      <c r="Y24" s="27">
        <f>SUM(131-X24)/7</f>
        <v>0</v>
      </c>
      <c r="Z24" s="38">
        <f>LARGE((U24,W24,Y24),1)</f>
        <v>7.266666666666669</v>
      </c>
      <c r="AA24" s="37">
        <f>SUM($AA$48)</f>
        <v>2.8</v>
      </c>
      <c r="AB24" s="27">
        <f>SUM(AA24-2.8)/0.3</f>
        <v>0</v>
      </c>
      <c r="AC24" s="37">
        <f>SUM($AC$48)</f>
        <v>1</v>
      </c>
      <c r="AD24" s="27">
        <f>SUM(AC24-1)*15</f>
        <v>0</v>
      </c>
      <c r="AE24" s="37">
        <f>SUM($AE$48)</f>
        <v>6</v>
      </c>
      <c r="AF24" s="27">
        <f>SUM(AE24-6)/0.6</f>
        <v>0</v>
      </c>
      <c r="AG24" s="38">
        <f>LARGE((AB24,AD24,AF24),1)</f>
        <v>0</v>
      </c>
      <c r="AH24" s="36">
        <f>SUM($AH$48)</f>
        <v>0</v>
      </c>
      <c r="AI24" s="27">
        <f>SUM(AH24)/1.35</f>
        <v>0</v>
      </c>
      <c r="AJ24" s="36">
        <v>35.96</v>
      </c>
      <c r="AK24" s="27">
        <f>SUM(AJ24-3)/6</f>
        <v>5.493333333333333</v>
      </c>
      <c r="AL24" s="36" t="s">
        <v>95</v>
      </c>
      <c r="AM24" s="27">
        <f>SUM(AL24+8)/5</f>
        <v>0</v>
      </c>
      <c r="AN24" s="37">
        <f>SUM($AN$48)</f>
        <v>0</v>
      </c>
      <c r="AO24" s="27">
        <f>SUM(AN24)/3</f>
        <v>0</v>
      </c>
      <c r="AP24" s="38">
        <f>LARGE((AI24,AK24,AM24,AO24),1)</f>
        <v>5.493333333333333</v>
      </c>
      <c r="AQ24" s="39">
        <f>SUM(Geräte!AK37)</f>
        <v>0</v>
      </c>
      <c r="AR24" s="39">
        <f>SUM(Geräte!AL37)</f>
        <v>5.7</v>
      </c>
      <c r="AS24" s="39">
        <f>SUM(Geräte!AM37)</f>
        <v>0</v>
      </c>
      <c r="AT24" s="38">
        <f>LARGE(AQ24:AS24,1)</f>
        <v>5.7</v>
      </c>
      <c r="AU24" s="27">
        <v>42.35106204906205</v>
      </c>
      <c r="AV24" s="100">
        <v>20</v>
      </c>
      <c r="AW24" s="27">
        <v>31.659142857142857</v>
      </c>
      <c r="AX24" s="27">
        <v>0</v>
      </c>
      <c r="AY24" s="27">
        <v>5.493333333333333</v>
      </c>
      <c r="AZ24" s="27">
        <v>26.165809523809525</v>
      </c>
      <c r="BA24" s="100">
        <v>19</v>
      </c>
    </row>
    <row r="25" spans="1:53" ht="12.75">
      <c r="A25" s="21">
        <v>20</v>
      </c>
      <c r="B25" s="3" t="s">
        <v>8</v>
      </c>
      <c r="C25" s="3" t="s">
        <v>11</v>
      </c>
      <c r="D25" s="37">
        <v>4.06</v>
      </c>
      <c r="E25" s="27">
        <f>SUM(D25+5)/1.4</f>
        <v>6.471428571428571</v>
      </c>
      <c r="F25" s="36">
        <f>SUM($F$48)</f>
        <v>-46</v>
      </c>
      <c r="G25" s="27">
        <f>SUM(F25+46)/11</f>
        <v>0</v>
      </c>
      <c r="H25" s="37">
        <v>5.82</v>
      </c>
      <c r="I25" s="27">
        <f>SUM((H25)/0.9)</f>
        <v>6.466666666666667</v>
      </c>
      <c r="J25" s="38">
        <f>LARGE((E25,G25,I25),1)</f>
        <v>6.471428571428571</v>
      </c>
      <c r="K25" s="37">
        <v>35.81</v>
      </c>
      <c r="L25" s="27">
        <f>SUM(K25-51.3)/-2.5</f>
        <v>6.195999999999998</v>
      </c>
      <c r="M25" s="36">
        <f>SUM($M$48)</f>
        <v>-1</v>
      </c>
      <c r="N25" s="27">
        <f>SUM(M25+1)/6</f>
        <v>0</v>
      </c>
      <c r="O25" s="37">
        <v>9</v>
      </c>
      <c r="P25" s="27">
        <v>4</v>
      </c>
      <c r="Q25" s="37">
        <f>SUM($Q$48)</f>
        <v>9.6</v>
      </c>
      <c r="R25" s="27">
        <f>SUM(Q25-9.6)/-0.75</f>
        <v>0</v>
      </c>
      <c r="S25" s="38">
        <f>LARGE((L25,N25,P25,R25),1)</f>
        <v>6.195999999999998</v>
      </c>
      <c r="T25" s="37">
        <v>11.19</v>
      </c>
      <c r="U25" s="27">
        <f>SUM(15.3-T25)/0.6</f>
        <v>6.850000000000002</v>
      </c>
      <c r="V25" s="37">
        <v>20.59</v>
      </c>
      <c r="W25" s="27">
        <f>SUM(V25-29)/-1.5</f>
        <v>5.6066666666666665</v>
      </c>
      <c r="X25" s="37">
        <f>SUM($X$48)</f>
        <v>131</v>
      </c>
      <c r="Y25" s="27">
        <f>SUM(131-X25)/7</f>
        <v>0</v>
      </c>
      <c r="Z25" s="38">
        <f>LARGE((U25,W25,Y25),1)</f>
        <v>6.850000000000002</v>
      </c>
      <c r="AA25" s="37">
        <f>SUM($AA$48)</f>
        <v>2.8</v>
      </c>
      <c r="AB25" s="27">
        <f>SUM(AA25-2.8)/0.3</f>
        <v>0</v>
      </c>
      <c r="AC25" s="37">
        <f>SUM($AC$48)</f>
        <v>1</v>
      </c>
      <c r="AD25" s="27">
        <f>SUM(AC25-1)*15</f>
        <v>0</v>
      </c>
      <c r="AE25" s="37">
        <f>SUM($AE$48)</f>
        <v>6</v>
      </c>
      <c r="AF25" s="27">
        <f>SUM(AE25-6)/0.6</f>
        <v>0</v>
      </c>
      <c r="AG25" s="38">
        <f>LARGE((AB25,AD25,AF25),1)</f>
        <v>0</v>
      </c>
      <c r="AH25" s="36">
        <f>SUM($AH$48)</f>
        <v>0</v>
      </c>
      <c r="AI25" s="27">
        <f>SUM(AH25)/1.35</f>
        <v>0</v>
      </c>
      <c r="AJ25" s="36">
        <v>3</v>
      </c>
      <c r="AK25" s="27">
        <f>SUM(AJ25-3)/6</f>
        <v>0</v>
      </c>
      <c r="AL25" s="36">
        <v>23.5</v>
      </c>
      <c r="AM25" s="27">
        <f>SUM(AL25+8)/5</f>
        <v>6.3</v>
      </c>
      <c r="AN25" s="37">
        <f>SUM($AN$48)</f>
        <v>0</v>
      </c>
      <c r="AO25" s="27">
        <f>SUM(AN25)/3</f>
        <v>0</v>
      </c>
      <c r="AP25" s="38">
        <f>LARGE((AI25,AK25,AM25,AO25),1)</f>
        <v>6.3</v>
      </c>
      <c r="AQ25" s="39">
        <f>SUM(Geräte!AK14)</f>
        <v>0</v>
      </c>
      <c r="AR25" s="39">
        <f>SUM(Geräte!AL14)</f>
        <v>0</v>
      </c>
      <c r="AS25" s="39">
        <f>SUM(Geräte!AM14)</f>
        <v>0</v>
      </c>
      <c r="AT25" s="38">
        <f>LARGE(AQ25:AS25,1)</f>
        <v>0</v>
      </c>
      <c r="AU25" s="27">
        <v>41.8907619047619</v>
      </c>
      <c r="AV25" s="100">
        <v>21</v>
      </c>
      <c r="AW25" s="27">
        <v>25.81742857142857</v>
      </c>
      <c r="AX25" s="27">
        <v>0</v>
      </c>
      <c r="AY25" s="27">
        <v>0</v>
      </c>
      <c r="AZ25" s="27">
        <v>25.81742857142857</v>
      </c>
      <c r="BA25" s="100">
        <v>20</v>
      </c>
    </row>
    <row r="26" spans="1:53" ht="12.75">
      <c r="A26" s="21">
        <v>21</v>
      </c>
      <c r="B26" s="3" t="s">
        <v>30</v>
      </c>
      <c r="C26" s="3" t="s">
        <v>3</v>
      </c>
      <c r="D26" s="37">
        <f>SUM($D$48)</f>
        <v>-5</v>
      </c>
      <c r="E26" s="27">
        <f>SUM(D26+5)/1.4</f>
        <v>0</v>
      </c>
      <c r="F26" s="36">
        <f>SUM($F$48)</f>
        <v>-46</v>
      </c>
      <c r="G26" s="27">
        <f>SUM(F26+46)/11</f>
        <v>0</v>
      </c>
      <c r="H26" s="37">
        <v>4.95</v>
      </c>
      <c r="I26" s="27">
        <f>SUM((H26)/0.9)</f>
        <v>5.5</v>
      </c>
      <c r="J26" s="38">
        <f>LARGE((E26,G26,I26),1)</f>
        <v>5.5</v>
      </c>
      <c r="K26" s="37">
        <v>31.46</v>
      </c>
      <c r="L26" s="27">
        <f>SUM(K26-51.3)/-2.5</f>
        <v>7.935999999999998</v>
      </c>
      <c r="M26" s="36">
        <f>SUM($M$48)</f>
        <v>-1</v>
      </c>
      <c r="N26" s="27">
        <f>SUM(M26+1)/6</f>
        <v>0</v>
      </c>
      <c r="O26" s="37">
        <v>9</v>
      </c>
      <c r="P26" s="27">
        <v>4</v>
      </c>
      <c r="Q26" s="37">
        <f>SUM($Q$48)</f>
        <v>9.6</v>
      </c>
      <c r="R26" s="27">
        <f>SUM(Q26-9.6)/-0.75</f>
        <v>0</v>
      </c>
      <c r="S26" s="38">
        <f>LARGE((L26,N26,P26,R26),1)</f>
        <v>7.935999999999998</v>
      </c>
      <c r="T26" s="37">
        <v>12.25</v>
      </c>
      <c r="U26" s="27">
        <f>SUM(15.3-T26)/0.6</f>
        <v>5.083333333333335</v>
      </c>
      <c r="V26" s="37">
        <f>SUM($V$48)</f>
        <v>29</v>
      </c>
      <c r="W26" s="27">
        <f>SUM(V26-29)/-1.5</f>
        <v>0</v>
      </c>
      <c r="X26" s="37">
        <f>SUM($X$48)</f>
        <v>131</v>
      </c>
      <c r="Y26" s="27">
        <f>SUM(131-X26)/7</f>
        <v>0</v>
      </c>
      <c r="Z26" s="38">
        <f>LARGE((U26,W26,Y26),1)</f>
        <v>5.083333333333335</v>
      </c>
      <c r="AA26" s="37">
        <v>4.2</v>
      </c>
      <c r="AB26" s="27">
        <f>SUM(AA26-2.8)/0.3</f>
        <v>4.666666666666668</v>
      </c>
      <c r="AC26" s="37">
        <f>SUM($AC$48)</f>
        <v>1</v>
      </c>
      <c r="AD26" s="27">
        <f>SUM(AC26-1)*15</f>
        <v>0</v>
      </c>
      <c r="AE26" s="37">
        <f>SUM($AE$48)</f>
        <v>6</v>
      </c>
      <c r="AF26" s="27">
        <f>SUM(AE26-6)/0.6</f>
        <v>0</v>
      </c>
      <c r="AG26" s="38">
        <f>LARGE((AB26,AD26,AF26),1)</f>
        <v>4.666666666666668</v>
      </c>
      <c r="AH26" s="36">
        <v>8.57</v>
      </c>
      <c r="AI26" s="27">
        <f>SUM(AH26)/1.35</f>
        <v>6.348148148148148</v>
      </c>
      <c r="AJ26" s="36">
        <v>38.3</v>
      </c>
      <c r="AK26" s="27">
        <f>SUM(AJ26-3)/6</f>
        <v>5.883333333333333</v>
      </c>
      <c r="AL26" s="36">
        <v>16.5</v>
      </c>
      <c r="AM26" s="27">
        <f>SUM(AL26+8)/5</f>
        <v>4.9</v>
      </c>
      <c r="AN26" s="37">
        <v>16.88</v>
      </c>
      <c r="AO26" s="27">
        <f>SUM(AN26)/3</f>
        <v>5.626666666666666</v>
      </c>
      <c r="AP26" s="38">
        <f>LARGE((AI26,AK26,AM26,AO26),1)</f>
        <v>6.348148148148148</v>
      </c>
      <c r="AQ26" s="39">
        <f>SUM(Geräte!AK30)</f>
        <v>0</v>
      </c>
      <c r="AR26" s="39">
        <f>SUM(Geräte!AL30)</f>
        <v>0</v>
      </c>
      <c r="AS26" s="39">
        <f>SUM(Geräte!AM30)</f>
        <v>0</v>
      </c>
      <c r="AT26" s="38">
        <f>LARGE(AQ26:AS26,1)</f>
        <v>0</v>
      </c>
      <c r="AU26" s="27">
        <v>49.944148148148145</v>
      </c>
      <c r="AV26" s="100">
        <v>19</v>
      </c>
      <c r="AW26" s="27">
        <v>29.534148148148148</v>
      </c>
      <c r="AX26" s="27">
        <v>0</v>
      </c>
      <c r="AY26" s="27">
        <v>4.666666666666668</v>
      </c>
      <c r="AZ26" s="27">
        <v>24.86748148148148</v>
      </c>
      <c r="BA26" s="100">
        <v>21</v>
      </c>
    </row>
    <row r="27" spans="1:53" ht="12.75">
      <c r="A27" s="21">
        <v>22</v>
      </c>
      <c r="B27" s="3" t="s">
        <v>0</v>
      </c>
      <c r="C27" s="3" t="s">
        <v>3</v>
      </c>
      <c r="D27" s="37">
        <v>2.35</v>
      </c>
      <c r="E27" s="27">
        <f>SUM(D27+5)/1.4</f>
        <v>5.25</v>
      </c>
      <c r="F27" s="36">
        <v>0</v>
      </c>
      <c r="G27" s="27">
        <f>SUM(F27+46)/11</f>
        <v>4.181818181818182</v>
      </c>
      <c r="H27" s="37">
        <v>4.75</v>
      </c>
      <c r="I27" s="27">
        <f>SUM((H27)/0.9)</f>
        <v>5.277777777777778</v>
      </c>
      <c r="J27" s="38">
        <f>LARGE((E27,G27,I27),1)</f>
        <v>5.277777777777778</v>
      </c>
      <c r="K27" s="37">
        <v>37.37</v>
      </c>
      <c r="L27" s="27">
        <f>SUM(K27-51.3)/-2.5</f>
        <v>5.572</v>
      </c>
      <c r="M27" s="36">
        <f>SUM($M$48)</f>
        <v>-1</v>
      </c>
      <c r="N27" s="27">
        <f>SUM(M27+1)/6</f>
        <v>0</v>
      </c>
      <c r="O27" s="37">
        <v>0</v>
      </c>
      <c r="P27" s="27">
        <v>0</v>
      </c>
      <c r="Q27" s="37">
        <v>7.48</v>
      </c>
      <c r="R27" s="27">
        <f>SUM(Q27-9.6)/-0.75</f>
        <v>2.8266666666666658</v>
      </c>
      <c r="S27" s="38">
        <f>LARGE((L27,N27,P27,R27),1)</f>
        <v>5.572</v>
      </c>
      <c r="T27" s="37">
        <v>11.71</v>
      </c>
      <c r="U27" s="27">
        <f>SUM(15.3-T27)/0.6</f>
        <v>5.983333333333333</v>
      </c>
      <c r="V27" s="37">
        <v>21.12</v>
      </c>
      <c r="W27" s="27">
        <f>SUM(V27-29)/-1.5</f>
        <v>5.253333333333333</v>
      </c>
      <c r="X27" s="37">
        <f>SUM($X$48)</f>
        <v>131</v>
      </c>
      <c r="Y27" s="27">
        <f>SUM(131-X27)/7</f>
        <v>0</v>
      </c>
      <c r="Z27" s="38">
        <f>LARGE((U27,W27,Y27),1)</f>
        <v>5.983333333333333</v>
      </c>
      <c r="AA27" s="37">
        <v>4.6</v>
      </c>
      <c r="AB27" s="27">
        <f>SUM(AA27-2.8)/0.3</f>
        <v>6</v>
      </c>
      <c r="AC27" s="37">
        <v>1.35</v>
      </c>
      <c r="AD27" s="27">
        <f>SUM(AC27-1)*15</f>
        <v>5.250000000000002</v>
      </c>
      <c r="AE27" s="37">
        <v>9.2</v>
      </c>
      <c r="AF27" s="27">
        <f>SUM(AE27-6)/0.6</f>
        <v>5.333333333333332</v>
      </c>
      <c r="AG27" s="38">
        <f>LARGE((AB27,AD27,AF27),1)</f>
        <v>6</v>
      </c>
      <c r="AH27" s="36">
        <v>8.09</v>
      </c>
      <c r="AI27" s="27">
        <f>SUM(AH27)/1.35</f>
        <v>5.992592592592592</v>
      </c>
      <c r="AJ27" s="36">
        <v>41.57</v>
      </c>
      <c r="AK27" s="27">
        <f>SUM(AJ27-3)/6</f>
        <v>6.428333333333334</v>
      </c>
      <c r="AL27" s="36">
        <v>13.1</v>
      </c>
      <c r="AM27" s="27">
        <f>SUM(AL27+8)/5</f>
        <v>4.220000000000001</v>
      </c>
      <c r="AN27" s="37">
        <v>14.88</v>
      </c>
      <c r="AO27" s="27">
        <f>SUM(AN27)/3</f>
        <v>4.96</v>
      </c>
      <c r="AP27" s="38">
        <f>LARGE((AI27,AK27,AM27,AO27),1)</f>
        <v>6.428333333333334</v>
      </c>
      <c r="AQ27" s="39">
        <f>SUM(Geräte!AK8)</f>
        <v>0</v>
      </c>
      <c r="AR27" s="39">
        <f>SUM(Geräte!AL8)</f>
        <v>0</v>
      </c>
      <c r="AS27" s="39">
        <f>SUM(Geräte!AM8)</f>
        <v>0</v>
      </c>
      <c r="AT27" s="38">
        <f>LARGE(AQ27:AS27,1)</f>
        <v>0</v>
      </c>
      <c r="AU27" s="27">
        <v>69.70252188552188</v>
      </c>
      <c r="AV27" s="100">
        <v>14</v>
      </c>
      <c r="AW27" s="27">
        <v>29.261444444444447</v>
      </c>
      <c r="AX27" s="27">
        <v>0</v>
      </c>
      <c r="AY27" s="27">
        <v>5.277777777777778</v>
      </c>
      <c r="AZ27" s="27">
        <v>23.983666666666668</v>
      </c>
      <c r="BA27" s="100">
        <v>22</v>
      </c>
    </row>
    <row r="28" spans="1:53" ht="12.75">
      <c r="A28" s="21">
        <v>23</v>
      </c>
      <c r="B28" s="3" t="s">
        <v>6</v>
      </c>
      <c r="C28" s="3" t="s">
        <v>7</v>
      </c>
      <c r="D28" s="37">
        <v>3.2</v>
      </c>
      <c r="E28" s="27">
        <f>SUM(D28+5)/1.4</f>
        <v>5.857142857142857</v>
      </c>
      <c r="F28" s="36">
        <f>SUM($F$48)</f>
        <v>-46</v>
      </c>
      <c r="G28" s="27">
        <f>SUM(F28+46)/11</f>
        <v>0</v>
      </c>
      <c r="H28" s="37">
        <f>SUM($H$48)</f>
        <v>0</v>
      </c>
      <c r="I28" s="27">
        <f>SUM((H28)/0.9)</f>
        <v>0</v>
      </c>
      <c r="J28" s="38">
        <f>LARGE((E28,G28,I28),1)</f>
        <v>5.857142857142857</v>
      </c>
      <c r="K28" s="37">
        <v>29.84</v>
      </c>
      <c r="L28" s="27">
        <f>SUM(K28-51.3)/-2.5</f>
        <v>8.584</v>
      </c>
      <c r="M28" s="36">
        <f>SUM($M$48)</f>
        <v>-1</v>
      </c>
      <c r="N28" s="27">
        <f>SUM(M28+1)/6</f>
        <v>0</v>
      </c>
      <c r="O28" s="37">
        <v>0</v>
      </c>
      <c r="P28" s="27">
        <v>0</v>
      </c>
      <c r="Q28" s="37">
        <f>SUM($Q$48)</f>
        <v>9.6</v>
      </c>
      <c r="R28" s="27">
        <f>SUM(Q28-9.6)/-0.75</f>
        <v>0</v>
      </c>
      <c r="S28" s="38">
        <f>LARGE((L28,N28,P28,R28),1)</f>
        <v>8.584</v>
      </c>
      <c r="T28" s="37">
        <f>SUM($T$48)</f>
        <v>15.3</v>
      </c>
      <c r="U28" s="27">
        <f>SUM(15.3-T28)/0.6</f>
        <v>0</v>
      </c>
      <c r="V28" s="37">
        <f>SUM($V$48)</f>
        <v>29</v>
      </c>
      <c r="W28" s="27">
        <f>SUM(V28-29)/-1.5</f>
        <v>0</v>
      </c>
      <c r="X28" s="37">
        <f>SUM($X$48)</f>
        <v>131</v>
      </c>
      <c r="Y28" s="27">
        <f>SUM(131-X28)/7</f>
        <v>0</v>
      </c>
      <c r="Z28" s="38">
        <f>LARGE((U28,W28,Y28),1)</f>
        <v>0</v>
      </c>
      <c r="AA28" s="37">
        <f>SUM($AA$48)</f>
        <v>2.8</v>
      </c>
      <c r="AB28" s="27">
        <f>SUM(AA28-2.8)/0.3</f>
        <v>0</v>
      </c>
      <c r="AC28" s="37">
        <v>1.5</v>
      </c>
      <c r="AD28" s="27">
        <f>SUM(AC28-1)*15</f>
        <v>7.5</v>
      </c>
      <c r="AE28" s="37">
        <f>SUM($AE$48)</f>
        <v>6</v>
      </c>
      <c r="AF28" s="27">
        <f>SUM(AE28-6)/0.6</f>
        <v>0</v>
      </c>
      <c r="AG28" s="38">
        <f>LARGE((AB28,AD28,AF28),1)</f>
        <v>7.5</v>
      </c>
      <c r="AH28" s="36">
        <f>SUM($AH$48)</f>
        <v>0</v>
      </c>
      <c r="AI28" s="27">
        <f>SUM(AH28)/1.35</f>
        <v>0</v>
      </c>
      <c r="AJ28" s="36">
        <v>3</v>
      </c>
      <c r="AK28" s="27">
        <f>SUM(AJ28-3)/6</f>
        <v>0</v>
      </c>
      <c r="AL28" s="36" t="s">
        <v>95</v>
      </c>
      <c r="AM28" s="27">
        <f>SUM(AL28+8)/5</f>
        <v>0</v>
      </c>
      <c r="AN28" s="37">
        <f>SUM($AN$48)</f>
        <v>0</v>
      </c>
      <c r="AO28" s="27">
        <f>SUM(AN28)/3</f>
        <v>0</v>
      </c>
      <c r="AP28" s="38">
        <f>LARGE((AI28,AK28,AM28,AO28),1)</f>
        <v>0</v>
      </c>
      <c r="AQ28" s="39">
        <f>SUM(Geräte!AK11)</f>
        <v>0</v>
      </c>
      <c r="AR28" s="39">
        <f>SUM(Geräte!AL11)</f>
        <v>0</v>
      </c>
      <c r="AS28" s="39">
        <f>SUM(Geräte!AM11)</f>
        <v>0</v>
      </c>
      <c r="AT28" s="38">
        <f>LARGE(AQ28:AS28,1)</f>
        <v>0</v>
      </c>
      <c r="AU28" s="27">
        <v>21.941142857142857</v>
      </c>
      <c r="AV28" s="100">
        <v>24</v>
      </c>
      <c r="AW28" s="27">
        <v>21.941142857142857</v>
      </c>
      <c r="AX28" s="27">
        <v>0</v>
      </c>
      <c r="AY28" s="27">
        <v>0</v>
      </c>
      <c r="AZ28" s="27">
        <v>21.941142857142857</v>
      </c>
      <c r="BA28" s="100">
        <v>23</v>
      </c>
    </row>
    <row r="29" spans="1:53" ht="12.75">
      <c r="A29" s="21">
        <v>24</v>
      </c>
      <c r="B29" s="3" t="s">
        <v>14</v>
      </c>
      <c r="C29" s="3" t="s">
        <v>13</v>
      </c>
      <c r="D29" s="37">
        <f>SUM($D$48)</f>
        <v>-5</v>
      </c>
      <c r="E29" s="27">
        <f>SUM(D29+5)/1.4</f>
        <v>0</v>
      </c>
      <c r="F29" s="36">
        <v>14</v>
      </c>
      <c r="G29" s="27">
        <f>SUM(F29+46)/11</f>
        <v>5.454545454545454</v>
      </c>
      <c r="H29" s="37">
        <f>SUM($H$48)</f>
        <v>0</v>
      </c>
      <c r="I29" s="27">
        <f>SUM((H29)/0.9)</f>
        <v>0</v>
      </c>
      <c r="J29" s="38">
        <f>LARGE((E29,G29,I29),1)</f>
        <v>5.454545454545454</v>
      </c>
      <c r="K29" s="37">
        <v>29</v>
      </c>
      <c r="L29" s="27">
        <f>SUM(K29-51.3)/-2.5</f>
        <v>8.919999999999998</v>
      </c>
      <c r="M29" s="36">
        <f>SUM($M$48)</f>
        <v>-1</v>
      </c>
      <c r="N29" s="27">
        <f>SUM(M29+1)/6</f>
        <v>0</v>
      </c>
      <c r="O29" s="37">
        <v>0</v>
      </c>
      <c r="P29" s="27">
        <v>0</v>
      </c>
      <c r="Q29" s="37">
        <f>SUM($Q$48)</f>
        <v>9.6</v>
      </c>
      <c r="R29" s="27">
        <f>SUM(Q29-9.6)/-0.75</f>
        <v>0</v>
      </c>
      <c r="S29" s="38">
        <f>LARGE((L29,N29,P29,R29),1)</f>
        <v>8.919999999999998</v>
      </c>
      <c r="T29" s="37">
        <f>SUM($T$48)</f>
        <v>15.3</v>
      </c>
      <c r="U29" s="27">
        <f>SUM(15.3-T29)/0.6</f>
        <v>0</v>
      </c>
      <c r="V29" s="37">
        <v>19.5</v>
      </c>
      <c r="W29" s="27">
        <f>SUM(V29-29)/-1.5</f>
        <v>6.333333333333333</v>
      </c>
      <c r="X29" s="37">
        <f>SUM($X$48)</f>
        <v>131</v>
      </c>
      <c r="Y29" s="27">
        <f>SUM(131-X29)/7</f>
        <v>0</v>
      </c>
      <c r="Z29" s="38">
        <f>LARGE((U29,W29,Y29),1)</f>
        <v>6.333333333333333</v>
      </c>
      <c r="AA29" s="37">
        <f>SUM($AA$48)</f>
        <v>2.8</v>
      </c>
      <c r="AB29" s="27">
        <f>SUM(AA29-2.8)/0.3</f>
        <v>0</v>
      </c>
      <c r="AC29" s="37">
        <f>SUM($AC$48)</f>
        <v>1</v>
      </c>
      <c r="AD29" s="27">
        <f>SUM(AC29-1)*15</f>
        <v>0</v>
      </c>
      <c r="AE29" s="37">
        <f>SUM($AE$48)</f>
        <v>6</v>
      </c>
      <c r="AF29" s="27">
        <f>SUM(AE29-6)/0.6</f>
        <v>0</v>
      </c>
      <c r="AG29" s="38">
        <f>LARGE((AB29,AD29,AF29),1)</f>
        <v>0</v>
      </c>
      <c r="AH29" s="36">
        <f>SUM($AH$48)</f>
        <v>0</v>
      </c>
      <c r="AI29" s="27">
        <f>SUM(AH29)/1.35</f>
        <v>0</v>
      </c>
      <c r="AJ29" s="36">
        <v>3</v>
      </c>
      <c r="AK29" s="27">
        <f>SUM(AJ29-3)/6</f>
        <v>0</v>
      </c>
      <c r="AL29" s="36" t="s">
        <v>95</v>
      </c>
      <c r="AM29" s="27">
        <f>SUM(AL29+8)/5</f>
        <v>0</v>
      </c>
      <c r="AN29" s="37">
        <f>SUM($AN$48)</f>
        <v>0</v>
      </c>
      <c r="AO29" s="27">
        <f>SUM(AN29)/3</f>
        <v>0</v>
      </c>
      <c r="AP29" s="38">
        <f>LARGE((AI29,AK29,AM29,AO29),1)</f>
        <v>0</v>
      </c>
      <c r="AQ29" s="39">
        <f>SUM(Geräte!AK16)</f>
        <v>0</v>
      </c>
      <c r="AR29" s="39">
        <f>SUM(Geräte!AL16)</f>
        <v>0</v>
      </c>
      <c r="AS29" s="39">
        <f>SUM(Geräte!AM16)</f>
        <v>0</v>
      </c>
      <c r="AT29" s="38">
        <f>LARGE(AQ29:AS29,1)</f>
        <v>0</v>
      </c>
      <c r="AU29" s="27">
        <v>20.707878787878784</v>
      </c>
      <c r="AV29" s="100">
        <v>25</v>
      </c>
      <c r="AW29" s="27">
        <v>20.707878787878784</v>
      </c>
      <c r="AX29" s="27">
        <v>0</v>
      </c>
      <c r="AY29" s="27">
        <v>0</v>
      </c>
      <c r="AZ29" s="27">
        <v>20.707878787878784</v>
      </c>
      <c r="BA29" s="100">
        <v>24</v>
      </c>
    </row>
    <row r="30" spans="1:53" ht="12.75">
      <c r="A30" s="21">
        <v>25</v>
      </c>
      <c r="B30" s="3" t="s">
        <v>41</v>
      </c>
      <c r="C30" s="3" t="s">
        <v>42</v>
      </c>
      <c r="D30" s="37">
        <f>SUM($D$48)</f>
        <v>-5</v>
      </c>
      <c r="E30" s="27">
        <f>SUM(D30+5)/1.4</f>
        <v>0</v>
      </c>
      <c r="F30" s="36">
        <f>SUM($F$48)</f>
        <v>-46</v>
      </c>
      <c r="G30" s="27">
        <f>SUM(F30+46)/11</f>
        <v>0</v>
      </c>
      <c r="H30" s="37">
        <f>SUM($H$48)</f>
        <v>0</v>
      </c>
      <c r="I30" s="27">
        <f>SUM((H30)/0.9)</f>
        <v>0</v>
      </c>
      <c r="J30" s="38">
        <f>LARGE((E30,G30,I30),1)</f>
        <v>0</v>
      </c>
      <c r="K30" s="37">
        <f>SUM($K$48)</f>
        <v>51.3</v>
      </c>
      <c r="L30" s="27">
        <f>SUM(K30-51.3)/-2.5</f>
        <v>0</v>
      </c>
      <c r="M30" s="36">
        <f>SUM($M$48)</f>
        <v>-1</v>
      </c>
      <c r="N30" s="27">
        <f>SUM(M30+1)/6</f>
        <v>0</v>
      </c>
      <c r="O30" s="37">
        <v>0</v>
      </c>
      <c r="P30" s="27">
        <v>0</v>
      </c>
      <c r="Q30" s="37">
        <f>SUM($Q$48)</f>
        <v>9.6</v>
      </c>
      <c r="R30" s="27">
        <f>SUM(Q30-9.6)/-0.75</f>
        <v>0</v>
      </c>
      <c r="S30" s="38">
        <f>LARGE((L30,N30,P30,R30),1)</f>
        <v>0</v>
      </c>
      <c r="T30" s="37">
        <f>SUM($T$48)</f>
        <v>15.3</v>
      </c>
      <c r="U30" s="27">
        <f>SUM(15.3-T30)/0.6</f>
        <v>0</v>
      </c>
      <c r="V30" s="37">
        <f>SUM(V58)</f>
        <v>0</v>
      </c>
      <c r="W30" s="27">
        <f>SUM(V30-29)/-1.5</f>
        <v>19.333333333333332</v>
      </c>
      <c r="X30" s="37">
        <f>SUM($X$48)</f>
        <v>131</v>
      </c>
      <c r="Y30" s="27">
        <f>SUM(131-X30)/7</f>
        <v>0</v>
      </c>
      <c r="Z30" s="38">
        <f>LARGE((U30,W30,Y30),1)</f>
        <v>19.333333333333332</v>
      </c>
      <c r="AA30" s="37">
        <v>5.05</v>
      </c>
      <c r="AB30" s="27">
        <f>SUM(AA30-2.8)/0.3</f>
        <v>7.5</v>
      </c>
      <c r="AC30" s="37">
        <f>SUM($AC$48)</f>
        <v>1</v>
      </c>
      <c r="AD30" s="27">
        <f>SUM(AC30-1)*15</f>
        <v>0</v>
      </c>
      <c r="AE30" s="37">
        <f>SUM($AE$48)</f>
        <v>6</v>
      </c>
      <c r="AF30" s="27">
        <f>SUM(AE30-6)/0.6</f>
        <v>0</v>
      </c>
      <c r="AG30" s="38">
        <f>LARGE((AB30,AD30,AF30),1)</f>
        <v>7.5</v>
      </c>
      <c r="AH30" s="36">
        <f>SUM($AH$48)</f>
        <v>0</v>
      </c>
      <c r="AI30" s="27">
        <f>SUM(AH30)/1.35</f>
        <v>0</v>
      </c>
      <c r="AJ30" s="36">
        <v>51.2</v>
      </c>
      <c r="AK30" s="27">
        <f>SUM(AJ30-3)/6</f>
        <v>8.033333333333333</v>
      </c>
      <c r="AL30" s="36">
        <v>25.8</v>
      </c>
      <c r="AM30" s="27">
        <f>SUM(AL30+8)/5</f>
        <v>6.76</v>
      </c>
      <c r="AN30" s="37">
        <f>SUM($AN$48)</f>
        <v>0</v>
      </c>
      <c r="AO30" s="27">
        <f>SUM(AN30)/3</f>
        <v>0</v>
      </c>
      <c r="AP30" s="38">
        <f>LARGE((AI30,AK30,AM30,AO30),1)</f>
        <v>8.033333333333333</v>
      </c>
      <c r="AQ30" s="39">
        <f>SUM(Geräte!AK20)</f>
        <v>0</v>
      </c>
      <c r="AR30" s="39">
        <f>SUM(Geräte!AL20)</f>
        <v>0</v>
      </c>
      <c r="AS30" s="39">
        <f>SUM(Geräte!AM20)</f>
        <v>0</v>
      </c>
      <c r="AT30" s="38">
        <f>LARGE(AQ30:AS30,1)</f>
        <v>0</v>
      </c>
      <c r="AU30" s="27">
        <v>22.293333333333333</v>
      </c>
      <c r="AV30" s="100">
        <v>23</v>
      </c>
      <c r="AW30" s="27">
        <v>15.533333333333333</v>
      </c>
      <c r="AX30" s="27">
        <v>0</v>
      </c>
      <c r="AY30" s="27">
        <v>0</v>
      </c>
      <c r="AZ30" s="27">
        <v>15.533333333333333</v>
      </c>
      <c r="BA30" s="100">
        <v>25</v>
      </c>
    </row>
    <row r="31" spans="1:53" ht="12.75">
      <c r="A31" s="21">
        <v>26</v>
      </c>
      <c r="B31" s="3" t="s">
        <v>33</v>
      </c>
      <c r="C31" s="3" t="s">
        <v>34</v>
      </c>
      <c r="D31" s="37">
        <f>SUM($D$48)</f>
        <v>-5</v>
      </c>
      <c r="E31" s="27">
        <f>SUM(D31+5)/1.4</f>
        <v>0</v>
      </c>
      <c r="F31" s="36">
        <f>SUM($F$48)</f>
        <v>-46</v>
      </c>
      <c r="G31" s="27">
        <f>SUM(F31+46)/11</f>
        <v>0</v>
      </c>
      <c r="H31" s="37">
        <f>SUM($H$48)</f>
        <v>0</v>
      </c>
      <c r="I31" s="27">
        <f>SUM((H31)/0.9)</f>
        <v>0</v>
      </c>
      <c r="J31" s="38">
        <f>LARGE((E31,G31,I31),1)</f>
        <v>0</v>
      </c>
      <c r="K31" s="37">
        <f>SUM($K$48)</f>
        <v>51.3</v>
      </c>
      <c r="L31" s="27">
        <f>SUM(K31-51.3)/-2.5</f>
        <v>0</v>
      </c>
      <c r="M31" s="36">
        <f>SUM($M$48)</f>
        <v>-1</v>
      </c>
      <c r="N31" s="27">
        <f>SUM(M31+1)/6</f>
        <v>0</v>
      </c>
      <c r="O31" s="37">
        <v>0</v>
      </c>
      <c r="P31" s="27">
        <v>0</v>
      </c>
      <c r="Q31" s="37">
        <v>4.46</v>
      </c>
      <c r="R31" s="27">
        <f>SUM(Q31-9.6)/-0.75</f>
        <v>6.853333333333333</v>
      </c>
      <c r="S31" s="38">
        <f>LARGE((L31,N31,P31,R31),1)</f>
        <v>6.853333333333333</v>
      </c>
      <c r="T31" s="37">
        <f>SUM($T$48)</f>
        <v>15.3</v>
      </c>
      <c r="U31" s="27">
        <f>SUM(15.3-T31)/0.6</f>
        <v>0</v>
      </c>
      <c r="V31" s="37">
        <f>SUM($V$48)</f>
        <v>29</v>
      </c>
      <c r="W31" s="27">
        <f>SUM(V31-29)/-1.5</f>
        <v>0</v>
      </c>
      <c r="X31" s="37">
        <v>83.97</v>
      </c>
      <c r="Y31" s="27">
        <f>SUM(131-X31)/7</f>
        <v>6.718571428571429</v>
      </c>
      <c r="Z31" s="38">
        <f>LARGE((U31,W31,Y31),1)</f>
        <v>6.718571428571429</v>
      </c>
      <c r="AA31" s="37">
        <f>SUM($AA$48)</f>
        <v>2.8</v>
      </c>
      <c r="AB31" s="27">
        <f>SUM(AA31-2.8)/0.3</f>
        <v>0</v>
      </c>
      <c r="AC31" s="37">
        <f>SUM($AC$48)</f>
        <v>1</v>
      </c>
      <c r="AD31" s="27">
        <f>SUM(AC31-1)*15</f>
        <v>0</v>
      </c>
      <c r="AE31" s="37">
        <f>SUM($AE$48)</f>
        <v>6</v>
      </c>
      <c r="AF31" s="27">
        <f>SUM(AE31-6)/0.6</f>
        <v>0</v>
      </c>
      <c r="AG31" s="38">
        <f>LARGE((AB31,AD31,AF31),1)</f>
        <v>0</v>
      </c>
      <c r="AH31" s="36">
        <f>SUM($AH$48)</f>
        <v>0</v>
      </c>
      <c r="AI31" s="27">
        <f>SUM(AH31)/1.35</f>
        <v>0</v>
      </c>
      <c r="AJ31" s="36">
        <v>3</v>
      </c>
      <c r="AK31" s="27">
        <f>SUM(AJ31-3)/6</f>
        <v>0</v>
      </c>
      <c r="AL31" s="36" t="s">
        <v>95</v>
      </c>
      <c r="AM31" s="27">
        <f>SUM(AL31+8)/5</f>
        <v>0</v>
      </c>
      <c r="AN31" s="37">
        <f>SUM($AN$48)</f>
        <v>0</v>
      </c>
      <c r="AO31" s="27">
        <f>SUM(AN31)/3</f>
        <v>0</v>
      </c>
      <c r="AP31" s="38">
        <f>LARGE((AI31,AK31,AM31,AO31),1)</f>
        <v>0</v>
      </c>
      <c r="AQ31" s="39">
        <f>SUM(Geräte!AK33)</f>
        <v>0</v>
      </c>
      <c r="AR31" s="39">
        <f>SUM(Geräte!AL33)</f>
        <v>0</v>
      </c>
      <c r="AS31" s="39">
        <f>SUM(Geräte!AM33)</f>
        <v>0</v>
      </c>
      <c r="AT31" s="38">
        <f>LARGE(AQ31:AS31,1)</f>
        <v>0</v>
      </c>
      <c r="AU31" s="27">
        <v>6.718571428571429</v>
      </c>
      <c r="AV31" s="100">
        <v>28</v>
      </c>
      <c r="AW31" s="27">
        <v>13.571904761904761</v>
      </c>
      <c r="AX31" s="27">
        <v>0</v>
      </c>
      <c r="AY31" s="27">
        <v>0</v>
      </c>
      <c r="AZ31" s="27">
        <v>13.571904761904761</v>
      </c>
      <c r="BA31" s="100">
        <v>26</v>
      </c>
    </row>
    <row r="32" spans="1:53" ht="12.75">
      <c r="A32" s="21">
        <v>27</v>
      </c>
      <c r="B32" s="3" t="s">
        <v>4</v>
      </c>
      <c r="C32" s="3" t="s">
        <v>49</v>
      </c>
      <c r="D32" s="37">
        <v>3.49</v>
      </c>
      <c r="E32" s="27">
        <f>SUM(D32+5)/1.4</f>
        <v>6.064285714285715</v>
      </c>
      <c r="F32" s="36">
        <v>29</v>
      </c>
      <c r="G32" s="27">
        <f>SUM(F32+46)/11</f>
        <v>6.818181818181818</v>
      </c>
      <c r="H32" s="37">
        <f>SUM($H$48)</f>
        <v>0</v>
      </c>
      <c r="I32" s="27">
        <f>SUM((H32)/0.9)</f>
        <v>0</v>
      </c>
      <c r="J32" s="38">
        <f>LARGE((E32,G32,I32),1)</f>
        <v>6.818181818181818</v>
      </c>
      <c r="K32" s="37">
        <f>SUM($K$48)</f>
        <v>51.3</v>
      </c>
      <c r="L32" s="27">
        <f>SUM(K32-51.3)/-2.5</f>
        <v>0</v>
      </c>
      <c r="M32" s="36">
        <f>SUM($M$48)</f>
        <v>-1</v>
      </c>
      <c r="N32" s="27">
        <f>SUM(M32+1)/6</f>
        <v>0</v>
      </c>
      <c r="O32" s="37">
        <v>0</v>
      </c>
      <c r="P32" s="27">
        <v>0</v>
      </c>
      <c r="Q32" s="37">
        <f>SUM($Q$48)</f>
        <v>9.6</v>
      </c>
      <c r="R32" s="27">
        <f>SUM(Q32-9.6)/-0.75</f>
        <v>0</v>
      </c>
      <c r="S32" s="38">
        <f>LARGE((L32,N32,P32,R32),1)</f>
        <v>0</v>
      </c>
      <c r="T32" s="37">
        <f>SUM($T$48)</f>
        <v>15.3</v>
      </c>
      <c r="U32" s="27">
        <f>SUM(15.3-T32)/0.6</f>
        <v>0</v>
      </c>
      <c r="V32" s="37">
        <f>SUM($V$48)</f>
        <v>29</v>
      </c>
      <c r="W32" s="27">
        <f>SUM(V32-29)/-1.5</f>
        <v>0</v>
      </c>
      <c r="X32" s="37">
        <v>94.35</v>
      </c>
      <c r="Y32" s="27">
        <f>SUM(131-X32)/7</f>
        <v>5.235714285714287</v>
      </c>
      <c r="Z32" s="38">
        <f>LARGE((U32,W32,Y32),1)</f>
        <v>5.235714285714287</v>
      </c>
      <c r="AA32" s="37">
        <f>SUM($AA$48)</f>
        <v>2.8</v>
      </c>
      <c r="AB32" s="27">
        <f>SUM(AA32-2.8)/0.3</f>
        <v>0</v>
      </c>
      <c r="AC32" s="37">
        <f>SUM($AC$48)</f>
        <v>1</v>
      </c>
      <c r="AD32" s="27">
        <f>SUM(AC32-1)*15</f>
        <v>0</v>
      </c>
      <c r="AE32" s="37">
        <f>SUM($AE$48)</f>
        <v>6</v>
      </c>
      <c r="AF32" s="27">
        <f>SUM(AE32-6)/0.6</f>
        <v>0</v>
      </c>
      <c r="AG32" s="38">
        <f>LARGE((AB32,AD32,AF32),1)</f>
        <v>0</v>
      </c>
      <c r="AH32" s="36">
        <f>SUM($AH$48)</f>
        <v>0</v>
      </c>
      <c r="AI32" s="27">
        <f>SUM(AH32)/1.35</f>
        <v>0</v>
      </c>
      <c r="AJ32" s="36">
        <v>3</v>
      </c>
      <c r="AK32" s="27">
        <f>SUM(AJ32-3)/6</f>
        <v>0</v>
      </c>
      <c r="AL32" s="36" t="s">
        <v>95</v>
      </c>
      <c r="AM32" s="27">
        <f>SUM(AL32+8)/5</f>
        <v>0</v>
      </c>
      <c r="AN32" s="37">
        <f>SUM($AN$48)</f>
        <v>0</v>
      </c>
      <c r="AO32" s="27">
        <f>SUM(AN32)/3</f>
        <v>0</v>
      </c>
      <c r="AP32" s="38">
        <f>LARGE((AI32,AK32,AM32,AO32),1)</f>
        <v>0</v>
      </c>
      <c r="AQ32" s="39">
        <f>SUM(Geräte!AK10)</f>
        <v>0</v>
      </c>
      <c r="AR32" s="39">
        <f>SUM(Geräte!AL10)</f>
        <v>0</v>
      </c>
      <c r="AS32" s="39">
        <f>SUM(Geräte!AM10)</f>
        <v>0</v>
      </c>
      <c r="AT32" s="38">
        <f>LARGE(AQ32:AS32,1)</f>
        <v>0</v>
      </c>
      <c r="AU32" s="27">
        <v>18.118181818181817</v>
      </c>
      <c r="AV32" s="100">
        <v>26</v>
      </c>
      <c r="AW32" s="27">
        <v>12.053896103896104</v>
      </c>
      <c r="AX32" s="27">
        <v>0</v>
      </c>
      <c r="AY32" s="27">
        <v>0</v>
      </c>
      <c r="AZ32" s="27">
        <v>12.053896103896104</v>
      </c>
      <c r="BA32" s="100">
        <v>27</v>
      </c>
    </row>
    <row r="33" spans="1:53" ht="12.75">
      <c r="A33" s="21">
        <v>28</v>
      </c>
      <c r="B33" s="3" t="s">
        <v>24</v>
      </c>
      <c r="C33" s="3" t="s">
        <v>43</v>
      </c>
      <c r="D33" s="37">
        <f>SUM($D$48)</f>
        <v>-5</v>
      </c>
      <c r="E33" s="27">
        <f>SUM(D33+5)/1.4</f>
        <v>0</v>
      </c>
      <c r="F33" s="36">
        <f>SUM($F$48)</f>
        <v>-46</v>
      </c>
      <c r="G33" s="27">
        <f>SUM(F33+46)/11</f>
        <v>0</v>
      </c>
      <c r="H33" s="37">
        <f>SUM($H$48)</f>
        <v>0</v>
      </c>
      <c r="I33" s="27">
        <f>SUM((H33)/0.9)</f>
        <v>0</v>
      </c>
      <c r="J33" s="38">
        <f>LARGE((E33,G33,I33),1)</f>
        <v>0</v>
      </c>
      <c r="K33" s="37">
        <f>SUM($K$48)</f>
        <v>51.3</v>
      </c>
      <c r="L33" s="27">
        <f>SUM(K33-51.3)/-2.5</f>
        <v>0</v>
      </c>
      <c r="M33" s="36">
        <f>SUM($M$48)</f>
        <v>-1</v>
      </c>
      <c r="N33" s="27">
        <f>SUM(M33+1)/6</f>
        <v>0</v>
      </c>
      <c r="O33" s="37">
        <v>0</v>
      </c>
      <c r="P33" s="27">
        <v>0</v>
      </c>
      <c r="Q33" s="37">
        <f>SUM($Q$48)</f>
        <v>9.6</v>
      </c>
      <c r="R33" s="27">
        <f>SUM(Q33-9.6)/-0.75</f>
        <v>0</v>
      </c>
      <c r="S33" s="38">
        <f>LARGE((L33,N33,P33,R33),1)</f>
        <v>0</v>
      </c>
      <c r="T33" s="37">
        <f>SUM($T$48)</f>
        <v>15.3</v>
      </c>
      <c r="U33" s="27">
        <f>SUM(15.3-T33)/0.6</f>
        <v>0</v>
      </c>
      <c r="V33" s="37">
        <v>17.22</v>
      </c>
      <c r="W33" s="27">
        <f>SUM(V33-29)/-1.5</f>
        <v>7.853333333333334</v>
      </c>
      <c r="X33" s="37">
        <f>SUM($X$48)</f>
        <v>131</v>
      </c>
      <c r="Y33" s="27">
        <f>SUM(131-X33)/7</f>
        <v>0</v>
      </c>
      <c r="Z33" s="38">
        <f>LARGE((U33,W33,Y33),1)</f>
        <v>7.853333333333334</v>
      </c>
      <c r="AA33" s="37">
        <f>SUM($AA$48)</f>
        <v>2.8</v>
      </c>
      <c r="AB33" s="27">
        <f>SUM(AA33-2.8)/0.3</f>
        <v>0</v>
      </c>
      <c r="AC33" s="37">
        <f>SUM($AC$48)</f>
        <v>1</v>
      </c>
      <c r="AD33" s="27">
        <f>SUM(AC33-1)*15</f>
        <v>0</v>
      </c>
      <c r="AE33" s="37">
        <f>SUM($AE$48)</f>
        <v>6</v>
      </c>
      <c r="AF33" s="27">
        <f>SUM(AE33-6)/0.6</f>
        <v>0</v>
      </c>
      <c r="AG33" s="38">
        <f>LARGE((AB33,AD33,AF33),1)</f>
        <v>0</v>
      </c>
      <c r="AH33" s="36">
        <f>SUM($AH$48)</f>
        <v>0</v>
      </c>
      <c r="AI33" s="27">
        <f>SUM(AH33)/1.35</f>
        <v>0</v>
      </c>
      <c r="AJ33" s="36">
        <v>3</v>
      </c>
      <c r="AK33" s="27">
        <f>SUM(AJ33-3)/6</f>
        <v>0</v>
      </c>
      <c r="AL33" s="36" t="s">
        <v>95</v>
      </c>
      <c r="AM33" s="27">
        <f>SUM(AL33+8)/5</f>
        <v>0</v>
      </c>
      <c r="AN33" s="37">
        <f>SUM($AN$48)</f>
        <v>0</v>
      </c>
      <c r="AO33" s="27">
        <f>SUM(AN33)/3</f>
        <v>0</v>
      </c>
      <c r="AP33" s="38">
        <f>LARGE((AI33,AK33,AM33,AO33),1)</f>
        <v>0</v>
      </c>
      <c r="AQ33" s="39">
        <f>SUM(Geräte!AK41)</f>
        <v>0</v>
      </c>
      <c r="AR33" s="39">
        <f>SUM(Geräte!AL41)</f>
        <v>0</v>
      </c>
      <c r="AS33" s="39">
        <f>SUM(Geräte!AM41)</f>
        <v>0</v>
      </c>
      <c r="AT33" s="38">
        <f>LARGE(AQ33:AS33,1)</f>
        <v>0</v>
      </c>
      <c r="AU33" s="27">
        <v>7.853333333333334</v>
      </c>
      <c r="AV33" s="100">
        <v>27</v>
      </c>
      <c r="AW33" s="27">
        <v>7.853333333333334</v>
      </c>
      <c r="AX33" s="27">
        <v>0</v>
      </c>
      <c r="AY33" s="27">
        <v>0</v>
      </c>
      <c r="AZ33" s="27">
        <v>7.853333333333334</v>
      </c>
      <c r="BA33" s="100">
        <v>28</v>
      </c>
    </row>
    <row r="34" spans="1:53" ht="12.75">
      <c r="A34" s="21">
        <v>29</v>
      </c>
      <c r="B34" s="3" t="s">
        <v>24</v>
      </c>
      <c r="C34" s="3" t="s">
        <v>10</v>
      </c>
      <c r="D34" s="37">
        <f>SUM($D$48)</f>
        <v>-5</v>
      </c>
      <c r="E34" s="27">
        <f>SUM(D34+5)/1.4</f>
        <v>0</v>
      </c>
      <c r="F34" s="36">
        <f>SUM($F$48)</f>
        <v>-46</v>
      </c>
      <c r="G34" s="27">
        <f>SUM(F34+46)/11</f>
        <v>0</v>
      </c>
      <c r="H34" s="37">
        <f>SUM($H$48)</f>
        <v>0</v>
      </c>
      <c r="I34" s="27">
        <f>SUM((H34)/0.9)</f>
        <v>0</v>
      </c>
      <c r="J34" s="38">
        <f>LARGE((E34,G34,I34),1)</f>
        <v>0</v>
      </c>
      <c r="K34" s="37">
        <f>SUM($K$48)</f>
        <v>51.3</v>
      </c>
      <c r="L34" s="27">
        <f>SUM(K34-51.3)/-2.5</f>
        <v>0</v>
      </c>
      <c r="M34" s="36">
        <f>SUM($M$48)</f>
        <v>-1</v>
      </c>
      <c r="N34" s="27">
        <f>SUM(M34+1)/6</f>
        <v>0</v>
      </c>
      <c r="O34" s="37">
        <v>0</v>
      </c>
      <c r="P34" s="27">
        <v>0</v>
      </c>
      <c r="Q34" s="37">
        <f>SUM($Q$48)</f>
        <v>9.6</v>
      </c>
      <c r="R34" s="27">
        <f>SUM(Q34-9.6)/-0.75</f>
        <v>0</v>
      </c>
      <c r="S34" s="38">
        <f>LARGE((L34,N34,P34,R34),1)</f>
        <v>0</v>
      </c>
      <c r="T34" s="37">
        <f>SUM($T$48)</f>
        <v>15.3</v>
      </c>
      <c r="U34" s="27">
        <f>SUM(15.3-T34)/0.6</f>
        <v>0</v>
      </c>
      <c r="V34" s="37">
        <f>SUM($V$48)</f>
        <v>29</v>
      </c>
      <c r="W34" s="27">
        <f>SUM(V34-29)/-1.5</f>
        <v>0</v>
      </c>
      <c r="X34" s="37">
        <f>SUM($X$48)</f>
        <v>131</v>
      </c>
      <c r="Y34" s="27">
        <f>SUM(131-X34)/7</f>
        <v>0</v>
      </c>
      <c r="Z34" s="38">
        <f>LARGE((U34,W34,Y34),1)</f>
        <v>0</v>
      </c>
      <c r="AA34" s="37">
        <f>SUM($AA$48)</f>
        <v>2.8</v>
      </c>
      <c r="AB34" s="27">
        <f>SUM(AA34-2.8)/0.3</f>
        <v>0</v>
      </c>
      <c r="AC34" s="37">
        <v>1.4</v>
      </c>
      <c r="AD34" s="27">
        <f>SUM(AC34-1)*15</f>
        <v>5.999999999999998</v>
      </c>
      <c r="AE34" s="37">
        <f>SUM($AE$48)</f>
        <v>6</v>
      </c>
      <c r="AF34" s="27">
        <f>SUM(AE34-6)/0.6</f>
        <v>0</v>
      </c>
      <c r="AG34" s="38">
        <f>LARGE((AB34,AD34,AF34),1)</f>
        <v>5.999999999999998</v>
      </c>
      <c r="AH34" s="36">
        <f>SUM($AH$48)</f>
        <v>0</v>
      </c>
      <c r="AI34" s="27">
        <f>SUM(AH34)/1.35</f>
        <v>0</v>
      </c>
      <c r="AJ34" s="36">
        <v>3</v>
      </c>
      <c r="AK34" s="27">
        <f>SUM(AJ34-3)/6</f>
        <v>0</v>
      </c>
      <c r="AL34" s="36" t="s">
        <v>95</v>
      </c>
      <c r="AM34" s="27">
        <f>SUM(AL34+8)/5</f>
        <v>0</v>
      </c>
      <c r="AN34" s="37">
        <f>SUM($AN$48)</f>
        <v>0</v>
      </c>
      <c r="AO34" s="27">
        <f>SUM(AN34)/3</f>
        <v>0</v>
      </c>
      <c r="AP34" s="38">
        <f>LARGE((AI34,AK34,AM34,AO34),1)</f>
        <v>0</v>
      </c>
      <c r="AQ34" s="39">
        <f>SUM(Geräte!AK25)</f>
        <v>0</v>
      </c>
      <c r="AR34" s="39">
        <f>SUM(Geräte!AL25)</f>
        <v>0</v>
      </c>
      <c r="AS34" s="39">
        <f>SUM(Geräte!AM25)</f>
        <v>0</v>
      </c>
      <c r="AT34" s="38">
        <f>LARGE(AQ34:AS34,1)</f>
        <v>0</v>
      </c>
      <c r="AU34" s="27">
        <v>6</v>
      </c>
      <c r="AV34" s="100">
        <v>29</v>
      </c>
      <c r="AW34" s="27">
        <v>6</v>
      </c>
      <c r="AX34" s="27">
        <v>0</v>
      </c>
      <c r="AY34" s="27">
        <v>0</v>
      </c>
      <c r="AZ34" s="27">
        <v>6</v>
      </c>
      <c r="BA34" s="100">
        <v>29</v>
      </c>
    </row>
    <row r="35" spans="1:53" ht="12.75">
      <c r="A35" s="21">
        <v>30</v>
      </c>
      <c r="B35" s="3" t="s">
        <v>0</v>
      </c>
      <c r="C35" s="3" t="s">
        <v>2</v>
      </c>
      <c r="D35" s="37">
        <f>SUM($D$48)</f>
        <v>-5</v>
      </c>
      <c r="E35" s="27">
        <f>SUM(D35+5)/1.4</f>
        <v>0</v>
      </c>
      <c r="F35" s="36">
        <f>SUM($F$48)</f>
        <v>-46</v>
      </c>
      <c r="G35" s="27">
        <f>SUM(F35+46)/11</f>
        <v>0</v>
      </c>
      <c r="H35" s="37">
        <f>SUM($H$48)</f>
        <v>0</v>
      </c>
      <c r="I35" s="27">
        <f>SUM((H35)/0.9)</f>
        <v>0</v>
      </c>
      <c r="J35" s="38">
        <f>LARGE((E35,G35,I35),1)</f>
        <v>0</v>
      </c>
      <c r="K35" s="37">
        <f>SUM($K$48)</f>
        <v>51.3</v>
      </c>
      <c r="L35" s="27">
        <f>SUM(K35-51.3)/-2.5</f>
        <v>0</v>
      </c>
      <c r="M35" s="36">
        <f>SUM($M$48)</f>
        <v>-1</v>
      </c>
      <c r="N35" s="27">
        <f>SUM(M35+1)/6</f>
        <v>0</v>
      </c>
      <c r="O35" s="37">
        <v>0</v>
      </c>
      <c r="P35" s="27">
        <v>0</v>
      </c>
      <c r="Q35" s="37">
        <f>SUM($Q$48)</f>
        <v>9.6</v>
      </c>
      <c r="R35" s="27">
        <f>SUM(Q35-9.6)/-0.75</f>
        <v>0</v>
      </c>
      <c r="S35" s="38">
        <f>LARGE((L35,N35,P35,R35),1)</f>
        <v>0</v>
      </c>
      <c r="T35" s="37">
        <f>SUM($T$48)</f>
        <v>15.3</v>
      </c>
      <c r="U35" s="27">
        <f>SUM(15.3-T35)/0.6</f>
        <v>0</v>
      </c>
      <c r="V35" s="37">
        <f>SUM(V76)</f>
        <v>0</v>
      </c>
      <c r="W35" s="27">
        <f>SUM(V35-29)/-1.5</f>
        <v>19.333333333333332</v>
      </c>
      <c r="X35" s="37">
        <f>SUM($X$48)</f>
        <v>131</v>
      </c>
      <c r="Y35" s="27">
        <f>SUM(131-X35)/7</f>
        <v>0</v>
      </c>
      <c r="Z35" s="38">
        <f>LARGE((U35,W35,Y35),1)</f>
        <v>19.333333333333332</v>
      </c>
      <c r="AA35" s="37">
        <f>SUM($AA$48)</f>
        <v>2.8</v>
      </c>
      <c r="AB35" s="27">
        <f>SUM(AA35-2.8)/0.3</f>
        <v>0</v>
      </c>
      <c r="AC35" s="37">
        <f>SUM($AC$48)</f>
        <v>1</v>
      </c>
      <c r="AD35" s="27">
        <f>SUM(AC35-1)*15</f>
        <v>0</v>
      </c>
      <c r="AE35" s="37">
        <f>SUM($AE$48)</f>
        <v>6</v>
      </c>
      <c r="AF35" s="27">
        <f>SUM(AE35-6)/0.6</f>
        <v>0</v>
      </c>
      <c r="AG35" s="38">
        <f>LARGE((AB35,AD35,AF35),1)</f>
        <v>0</v>
      </c>
      <c r="AH35" s="36">
        <f>SUM($AH$48)</f>
        <v>0</v>
      </c>
      <c r="AI35" s="27">
        <f>SUM(AH35)/1.35</f>
        <v>0</v>
      </c>
      <c r="AJ35" s="36">
        <v>3</v>
      </c>
      <c r="AK35" s="27">
        <f>SUM(AJ35-3)/6</f>
        <v>0</v>
      </c>
      <c r="AL35" s="36" t="s">
        <v>95</v>
      </c>
      <c r="AM35" s="27">
        <f>SUM(AL35+8)/5</f>
        <v>0</v>
      </c>
      <c r="AN35" s="37">
        <f>SUM($AN$48)</f>
        <v>0</v>
      </c>
      <c r="AO35" s="27">
        <f>SUM(AN35)/3</f>
        <v>0</v>
      </c>
      <c r="AP35" s="38">
        <f>LARGE((AI35,AK35,AM35,AO35),1)</f>
        <v>0</v>
      </c>
      <c r="AQ35" s="39">
        <f>SUM(Geräte!AK7)</f>
        <v>0</v>
      </c>
      <c r="AR35" s="39">
        <f>SUM(Geräte!AL7)</f>
        <v>0</v>
      </c>
      <c r="AS35" s="39">
        <f>SUM(Geräte!AM7)</f>
        <v>0</v>
      </c>
      <c r="AT35" s="38">
        <f>LARGE(AQ35:AS35,1)</f>
        <v>0</v>
      </c>
      <c r="AU35" s="27">
        <v>0</v>
      </c>
      <c r="AV35" s="100">
        <v>30</v>
      </c>
      <c r="AW35" s="27">
        <v>0</v>
      </c>
      <c r="AX35" s="27">
        <v>0</v>
      </c>
      <c r="AY35" s="27">
        <v>0</v>
      </c>
      <c r="AZ35" s="27">
        <v>0</v>
      </c>
      <c r="BA35" s="100">
        <v>30</v>
      </c>
    </row>
    <row r="36" spans="1:53" ht="12.75">
      <c r="A36" s="21">
        <v>31</v>
      </c>
      <c r="B36" s="3" t="s">
        <v>15</v>
      </c>
      <c r="C36" s="3" t="s">
        <v>11</v>
      </c>
      <c r="D36" s="37">
        <f>SUM($D$48)</f>
        <v>-5</v>
      </c>
      <c r="E36" s="27">
        <f>SUM(D36+5)/1.4</f>
        <v>0</v>
      </c>
      <c r="F36" s="36">
        <f>SUM($F$48)</f>
        <v>-46</v>
      </c>
      <c r="G36" s="27">
        <f>SUM(F36+46)/11</f>
        <v>0</v>
      </c>
      <c r="H36" s="37">
        <f>SUM($H$48)</f>
        <v>0</v>
      </c>
      <c r="I36" s="27">
        <f>SUM((H36)/0.9)</f>
        <v>0</v>
      </c>
      <c r="J36" s="38">
        <f>LARGE((E36,G36,I36),1)</f>
        <v>0</v>
      </c>
      <c r="K36" s="37">
        <f>SUM($K$48)</f>
        <v>51.3</v>
      </c>
      <c r="L36" s="27">
        <f>SUM(K36-51.3)/-2.5</f>
        <v>0</v>
      </c>
      <c r="M36" s="36">
        <f>SUM($M$48)</f>
        <v>-1</v>
      </c>
      <c r="N36" s="27">
        <f>SUM(M36+1)/6</f>
        <v>0</v>
      </c>
      <c r="O36" s="37">
        <v>0</v>
      </c>
      <c r="P36" s="27">
        <v>0</v>
      </c>
      <c r="Q36" s="37">
        <f>SUM($Q$48)</f>
        <v>9.6</v>
      </c>
      <c r="R36" s="27">
        <f>SUM(Q36-9.6)/-0.75</f>
        <v>0</v>
      </c>
      <c r="S36" s="38">
        <f>LARGE((L36,N36,P36,R36),1)</f>
        <v>0</v>
      </c>
      <c r="T36" s="37">
        <f>SUM($T$48)</f>
        <v>15.3</v>
      </c>
      <c r="U36" s="27">
        <f>SUM(15.3-T36)/0.6</f>
        <v>0</v>
      </c>
      <c r="V36" s="37">
        <f>SUM(V67)</f>
        <v>0</v>
      </c>
      <c r="W36" s="27">
        <f>SUM(V36-29)/-1.5</f>
        <v>19.333333333333332</v>
      </c>
      <c r="X36" s="37">
        <f>SUM($X$48)</f>
        <v>131</v>
      </c>
      <c r="Y36" s="27">
        <f>SUM(131-X36)/7</f>
        <v>0</v>
      </c>
      <c r="Z36" s="38">
        <f>LARGE((U36,W36,Y36),1)</f>
        <v>19.333333333333332</v>
      </c>
      <c r="AA36" s="37">
        <f>SUM($AA$48)</f>
        <v>2.8</v>
      </c>
      <c r="AB36" s="27">
        <f>SUM(AA36-2.8)/0.3</f>
        <v>0</v>
      </c>
      <c r="AC36" s="37">
        <f>SUM($AC$48)</f>
        <v>1</v>
      </c>
      <c r="AD36" s="27">
        <f>SUM(AC36-1)*15</f>
        <v>0</v>
      </c>
      <c r="AE36" s="37">
        <f>SUM($AE$48)</f>
        <v>6</v>
      </c>
      <c r="AF36" s="27">
        <f>SUM(AE36-6)/0.6</f>
        <v>0</v>
      </c>
      <c r="AG36" s="38">
        <f>LARGE((AB36,AD36,AF36),1)</f>
        <v>0</v>
      </c>
      <c r="AH36" s="36">
        <f>SUM($AH$48)</f>
        <v>0</v>
      </c>
      <c r="AI36" s="27">
        <f>SUM(AH36)/1.35</f>
        <v>0</v>
      </c>
      <c r="AJ36" s="36">
        <v>3</v>
      </c>
      <c r="AK36" s="27">
        <f>SUM(AJ36-3)/6</f>
        <v>0</v>
      </c>
      <c r="AL36" s="36" t="s">
        <v>95</v>
      </c>
      <c r="AM36" s="27">
        <f>SUM(AL36+8)/5</f>
        <v>0</v>
      </c>
      <c r="AN36" s="37">
        <f>SUM($AN$48)</f>
        <v>0</v>
      </c>
      <c r="AO36" s="27">
        <f>SUM(AN36)/3</f>
        <v>0</v>
      </c>
      <c r="AP36" s="38">
        <f>LARGE((AI36,AK36,AM36,AO36),1)</f>
        <v>0</v>
      </c>
      <c r="AQ36" s="39">
        <f>SUM(Geräte!AK17)</f>
        <v>0</v>
      </c>
      <c r="AR36" s="39">
        <f>SUM(Geräte!AL17)</f>
        <v>0</v>
      </c>
      <c r="AS36" s="39">
        <f>SUM(Geräte!AM17)</f>
        <v>0</v>
      </c>
      <c r="AT36" s="38">
        <f>LARGE(AQ36:AS36,1)</f>
        <v>0</v>
      </c>
      <c r="AU36" s="27">
        <v>0</v>
      </c>
      <c r="AV36" s="100">
        <v>30</v>
      </c>
      <c r="AW36" s="27">
        <v>0</v>
      </c>
      <c r="AX36" s="27">
        <v>0</v>
      </c>
      <c r="AY36" s="27">
        <v>0</v>
      </c>
      <c r="AZ36" s="27">
        <v>0</v>
      </c>
      <c r="BA36" s="100">
        <v>30</v>
      </c>
    </row>
    <row r="37" spans="1:53" ht="12.75">
      <c r="A37" s="21">
        <v>32</v>
      </c>
      <c r="B37" s="3" t="s">
        <v>17</v>
      </c>
      <c r="C37" s="3" t="s">
        <v>19</v>
      </c>
      <c r="D37" s="37">
        <f>SUM($D$48)</f>
        <v>-5</v>
      </c>
      <c r="E37" s="27">
        <f>SUM(D37+5)/1.4</f>
        <v>0</v>
      </c>
      <c r="F37" s="36">
        <f>SUM($F$48)</f>
        <v>-46</v>
      </c>
      <c r="G37" s="27">
        <f>SUM(F37+46)/11</f>
        <v>0</v>
      </c>
      <c r="H37" s="37">
        <f>SUM($H$48)</f>
        <v>0</v>
      </c>
      <c r="I37" s="27">
        <f>SUM((H37)/0.9)</f>
        <v>0</v>
      </c>
      <c r="J37" s="38">
        <f>LARGE((E37,G37,I37),1)</f>
        <v>0</v>
      </c>
      <c r="K37" s="37">
        <f>SUM($K$48)</f>
        <v>51.3</v>
      </c>
      <c r="L37" s="27">
        <f>SUM(K37-51.3)/-2.5</f>
        <v>0</v>
      </c>
      <c r="M37" s="36">
        <f>SUM($M$48)</f>
        <v>-1</v>
      </c>
      <c r="N37" s="27">
        <f>SUM(M37+1)/6</f>
        <v>0</v>
      </c>
      <c r="O37" s="37">
        <v>0</v>
      </c>
      <c r="P37" s="27">
        <v>0</v>
      </c>
      <c r="Q37" s="37">
        <f>SUM($Q$48)</f>
        <v>9.6</v>
      </c>
      <c r="R37" s="27">
        <f>SUM(Q37-9.6)/-0.75</f>
        <v>0</v>
      </c>
      <c r="S37" s="38">
        <f>LARGE((L37,N37,P37,R37),1)</f>
        <v>0</v>
      </c>
      <c r="T37" s="37">
        <f>SUM($T$48)</f>
        <v>15.3</v>
      </c>
      <c r="U37" s="27">
        <f>SUM(15.3-T37)/0.6</f>
        <v>0</v>
      </c>
      <c r="V37" s="37">
        <f>SUM($V$48)</f>
        <v>29</v>
      </c>
      <c r="W37" s="27">
        <f>SUM(V37-29)/-1.5</f>
        <v>0</v>
      </c>
      <c r="X37" s="37">
        <f>SUM($X$48)</f>
        <v>131</v>
      </c>
      <c r="Y37" s="27">
        <f>SUM(131-X37)/7</f>
        <v>0</v>
      </c>
      <c r="Z37" s="38">
        <f>LARGE((U37,W37,Y37),1)</f>
        <v>0</v>
      </c>
      <c r="AA37" s="37">
        <f>SUM($AA$48)</f>
        <v>2.8</v>
      </c>
      <c r="AB37" s="27">
        <f>SUM(AA37-2.8)/0.3</f>
        <v>0</v>
      </c>
      <c r="AC37" s="37">
        <f>SUM($AC$48)</f>
        <v>1</v>
      </c>
      <c r="AD37" s="27">
        <f>SUM(AC37-1)*15</f>
        <v>0</v>
      </c>
      <c r="AE37" s="37">
        <f>SUM($AE$48)</f>
        <v>6</v>
      </c>
      <c r="AF37" s="27">
        <f>SUM(AE37-6)/0.6</f>
        <v>0</v>
      </c>
      <c r="AG37" s="38">
        <f>LARGE((AB37,AD37,AF37),1)</f>
        <v>0</v>
      </c>
      <c r="AH37" s="36">
        <f>SUM($AH$48)</f>
        <v>0</v>
      </c>
      <c r="AI37" s="27">
        <f>SUM(AH37)/1.35</f>
        <v>0</v>
      </c>
      <c r="AJ37" s="36">
        <v>3</v>
      </c>
      <c r="AK37" s="27">
        <f>SUM(AJ37-3)/6</f>
        <v>0</v>
      </c>
      <c r="AL37" s="36" t="s">
        <v>95</v>
      </c>
      <c r="AM37" s="27">
        <f>SUM(AL37+8)/5</f>
        <v>0</v>
      </c>
      <c r="AN37" s="37">
        <f>SUM($AN$48)</f>
        <v>0</v>
      </c>
      <c r="AO37" s="27">
        <f>SUM(AN37)/3</f>
        <v>0</v>
      </c>
      <c r="AP37" s="38">
        <f>LARGE((AI37,AK37,AM37,AO37),1)</f>
        <v>0</v>
      </c>
      <c r="AQ37" s="39">
        <f>SUM(Geräte!AK22)</f>
        <v>0</v>
      </c>
      <c r="AR37" s="39">
        <f>SUM(Geräte!AL22)</f>
        <v>0</v>
      </c>
      <c r="AS37" s="39">
        <f>SUM(Geräte!AM22)</f>
        <v>0</v>
      </c>
      <c r="AT37" s="38">
        <f>LARGE(AQ37:AS37,1)</f>
        <v>0</v>
      </c>
      <c r="AU37" s="27">
        <v>0</v>
      </c>
      <c r="AV37" s="100">
        <v>30</v>
      </c>
      <c r="AW37" s="27">
        <v>0</v>
      </c>
      <c r="AX37" s="27">
        <v>0</v>
      </c>
      <c r="AY37" s="27">
        <v>0</v>
      </c>
      <c r="AZ37" s="27">
        <v>0</v>
      </c>
      <c r="BA37" s="100">
        <v>30</v>
      </c>
    </row>
    <row r="38" spans="1:53" ht="12.75">
      <c r="A38" s="21">
        <v>33</v>
      </c>
      <c r="B38" s="3" t="s">
        <v>22</v>
      </c>
      <c r="C38" s="3" t="s">
        <v>23</v>
      </c>
      <c r="D38" s="37">
        <f>SUM($D$48)</f>
        <v>-5</v>
      </c>
      <c r="E38" s="27">
        <f>SUM(D38+5)/1.4</f>
        <v>0</v>
      </c>
      <c r="F38" s="36">
        <f>SUM($F$48)</f>
        <v>-46</v>
      </c>
      <c r="G38" s="27">
        <f>SUM(F38+46)/11</f>
        <v>0</v>
      </c>
      <c r="H38" s="37">
        <f>SUM($H$48)</f>
        <v>0</v>
      </c>
      <c r="I38" s="27">
        <f>SUM((H38)/0.9)</f>
        <v>0</v>
      </c>
      <c r="J38" s="38">
        <f>LARGE((E38,G38,I38),1)</f>
        <v>0</v>
      </c>
      <c r="K38" s="37">
        <f>SUM($K$48)</f>
        <v>51.3</v>
      </c>
      <c r="L38" s="27">
        <f>SUM(K38-51.3)/-2.5</f>
        <v>0</v>
      </c>
      <c r="M38" s="36">
        <f>SUM($M$48)</f>
        <v>-1</v>
      </c>
      <c r="N38" s="27">
        <f>SUM(M38+1)/6</f>
        <v>0</v>
      </c>
      <c r="O38" s="37">
        <v>0</v>
      </c>
      <c r="P38" s="27">
        <v>0</v>
      </c>
      <c r="Q38" s="37">
        <f>SUM($Q$48)</f>
        <v>9.6</v>
      </c>
      <c r="R38" s="27">
        <f>SUM(Q38-9.6)/-0.75</f>
        <v>0</v>
      </c>
      <c r="S38" s="38">
        <f>LARGE((L38,N38,P38,R38),1)</f>
        <v>0</v>
      </c>
      <c r="T38" s="37">
        <f>SUM($T$48)</f>
        <v>15.3</v>
      </c>
      <c r="U38" s="27">
        <f>SUM(15.3-T38)/0.6</f>
        <v>0</v>
      </c>
      <c r="V38" s="37">
        <f>SUM($V$48)</f>
        <v>29</v>
      </c>
      <c r="W38" s="27">
        <f>SUM(V38-29)/-1.5</f>
        <v>0</v>
      </c>
      <c r="X38" s="37">
        <f>SUM($X$48)</f>
        <v>131</v>
      </c>
      <c r="Y38" s="27">
        <f>SUM(131-X38)/7</f>
        <v>0</v>
      </c>
      <c r="Z38" s="38">
        <f>LARGE((U38,W38,Y38),1)</f>
        <v>0</v>
      </c>
      <c r="AA38" s="37">
        <f>SUM($AA$48)</f>
        <v>2.8</v>
      </c>
      <c r="AB38" s="27">
        <f>SUM(AA38-2.8)/0.3</f>
        <v>0</v>
      </c>
      <c r="AC38" s="37">
        <f>SUM($AC$48)</f>
        <v>1</v>
      </c>
      <c r="AD38" s="27">
        <f>SUM(AC38-1)*15</f>
        <v>0</v>
      </c>
      <c r="AE38" s="37">
        <f>SUM($AE$48)</f>
        <v>6</v>
      </c>
      <c r="AF38" s="27">
        <f>SUM(AE38-6)/0.6</f>
        <v>0</v>
      </c>
      <c r="AG38" s="38">
        <f>LARGE((AB38,AD38,AF38),1)</f>
        <v>0</v>
      </c>
      <c r="AH38" s="36">
        <f>SUM($AH$48)</f>
        <v>0</v>
      </c>
      <c r="AI38" s="27">
        <f>SUM(AH38)/1.35</f>
        <v>0</v>
      </c>
      <c r="AJ38" s="36">
        <v>3</v>
      </c>
      <c r="AK38" s="27">
        <f>SUM(AJ38-3)/6</f>
        <v>0</v>
      </c>
      <c r="AL38" s="36" t="s">
        <v>95</v>
      </c>
      <c r="AM38" s="27">
        <f>SUM(AL38+8)/5</f>
        <v>0</v>
      </c>
      <c r="AN38" s="37">
        <f>SUM($AN$48)</f>
        <v>0</v>
      </c>
      <c r="AO38" s="27">
        <f>SUM(AN38)/3</f>
        <v>0</v>
      </c>
      <c r="AP38" s="38">
        <f>LARGE((AI38,AK38,AM38,AO38),1)</f>
        <v>0</v>
      </c>
      <c r="AQ38" s="39">
        <f>SUM(Geräte!AK24)</f>
        <v>0</v>
      </c>
      <c r="AR38" s="39">
        <f>SUM(Geräte!AL24)</f>
        <v>0</v>
      </c>
      <c r="AS38" s="39">
        <f>SUM(Geräte!AM24)</f>
        <v>0</v>
      </c>
      <c r="AT38" s="38">
        <f>LARGE(AQ38:AS38,1)</f>
        <v>0</v>
      </c>
      <c r="AU38" s="27">
        <v>0</v>
      </c>
      <c r="AV38" s="100">
        <v>30</v>
      </c>
      <c r="AW38" s="27">
        <v>0</v>
      </c>
      <c r="AX38" s="27">
        <v>0</v>
      </c>
      <c r="AY38" s="27">
        <v>0</v>
      </c>
      <c r="AZ38" s="27">
        <v>0</v>
      </c>
      <c r="BA38" s="100">
        <v>30</v>
      </c>
    </row>
    <row r="39" spans="1:53" ht="12.75">
      <c r="A39" s="21">
        <v>34</v>
      </c>
      <c r="B39" s="3" t="s">
        <v>27</v>
      </c>
      <c r="C39" s="3" t="s">
        <v>21</v>
      </c>
      <c r="D39" s="37">
        <f>SUM($D$48)</f>
        <v>-5</v>
      </c>
      <c r="E39" s="27">
        <f>SUM(D39+5)/1.4</f>
        <v>0</v>
      </c>
      <c r="F39" s="36">
        <f>SUM($F$48)</f>
        <v>-46</v>
      </c>
      <c r="G39" s="27">
        <f>SUM(F39+46)/11</f>
        <v>0</v>
      </c>
      <c r="H39" s="37">
        <f>SUM($H$48)</f>
        <v>0</v>
      </c>
      <c r="I39" s="27">
        <f>SUM((H39)/0.9)</f>
        <v>0</v>
      </c>
      <c r="J39" s="38">
        <f>LARGE((E39,G39,I39),1)</f>
        <v>0</v>
      </c>
      <c r="K39" s="37">
        <f>SUM($K$48)</f>
        <v>51.3</v>
      </c>
      <c r="L39" s="27">
        <f>SUM(K39-51.3)/-2.5</f>
        <v>0</v>
      </c>
      <c r="M39" s="36">
        <f>SUM($M$48)</f>
        <v>-1</v>
      </c>
      <c r="N39" s="27">
        <f>SUM(M39+1)/6</f>
        <v>0</v>
      </c>
      <c r="O39" s="37">
        <v>0</v>
      </c>
      <c r="P39" s="27">
        <v>0</v>
      </c>
      <c r="Q39" s="37">
        <f>SUM($Q$48)</f>
        <v>9.6</v>
      </c>
      <c r="R39" s="27">
        <f>SUM(Q39-9.6)/-0.75</f>
        <v>0</v>
      </c>
      <c r="S39" s="38">
        <f>LARGE((L39,N39,P39,R39),1)</f>
        <v>0</v>
      </c>
      <c r="T39" s="37">
        <f>SUM($T$48)</f>
        <v>15.3</v>
      </c>
      <c r="U39" s="27">
        <f>SUM(15.3-T39)/0.6</f>
        <v>0</v>
      </c>
      <c r="V39" s="37">
        <f>SUM($V$48)</f>
        <v>29</v>
      </c>
      <c r="W39" s="27">
        <f>SUM(V39-29)/-1.5</f>
        <v>0</v>
      </c>
      <c r="X39" s="37">
        <f>SUM($X$48)</f>
        <v>131</v>
      </c>
      <c r="Y39" s="27">
        <f>SUM(131-X39)/7</f>
        <v>0</v>
      </c>
      <c r="Z39" s="38">
        <f>LARGE((U39,W39,Y39),1)</f>
        <v>0</v>
      </c>
      <c r="AA39" s="37">
        <f>SUM($AA$48)</f>
        <v>2.8</v>
      </c>
      <c r="AB39" s="27">
        <f>SUM(AA39-2.8)/0.3</f>
        <v>0</v>
      </c>
      <c r="AC39" s="37">
        <f>SUM($AC$48)</f>
        <v>1</v>
      </c>
      <c r="AD39" s="27">
        <f>SUM(AC39-1)*15</f>
        <v>0</v>
      </c>
      <c r="AE39" s="37">
        <f>SUM($AE$48)</f>
        <v>6</v>
      </c>
      <c r="AF39" s="27">
        <f>SUM(AE39-6)/0.6</f>
        <v>0</v>
      </c>
      <c r="AG39" s="38">
        <f>LARGE((AB39,AD39,AF39),1)</f>
        <v>0</v>
      </c>
      <c r="AH39" s="36">
        <f>SUM($AH$48)</f>
        <v>0</v>
      </c>
      <c r="AI39" s="27">
        <f>SUM(AH39)/1.35</f>
        <v>0</v>
      </c>
      <c r="AJ39" s="36">
        <v>3</v>
      </c>
      <c r="AK39" s="27">
        <f>SUM(AJ39-3)/6</f>
        <v>0</v>
      </c>
      <c r="AL39" s="36" t="s">
        <v>95</v>
      </c>
      <c r="AM39" s="27">
        <f>SUM(AL39+8)/5</f>
        <v>0</v>
      </c>
      <c r="AN39" s="37">
        <f>SUM($AN$48)</f>
        <v>0</v>
      </c>
      <c r="AO39" s="27">
        <f>SUM(AN39)/3</f>
        <v>0</v>
      </c>
      <c r="AP39" s="38">
        <f>LARGE((AI39,AK39,AM39,AO39),1)</f>
        <v>0</v>
      </c>
      <c r="AQ39" s="39">
        <f>SUM(Geräte!AK26)</f>
        <v>0</v>
      </c>
      <c r="AR39" s="39">
        <f>SUM(Geräte!AL26)</f>
        <v>0</v>
      </c>
      <c r="AS39" s="39">
        <f>SUM(Geräte!AM26)</f>
        <v>0</v>
      </c>
      <c r="AT39" s="38">
        <f>LARGE(AQ39:AS39,1)</f>
        <v>0</v>
      </c>
      <c r="AU39" s="27">
        <v>0</v>
      </c>
      <c r="AV39" s="100">
        <v>30</v>
      </c>
      <c r="AW39" s="27">
        <v>0</v>
      </c>
      <c r="AX39" s="27">
        <v>0</v>
      </c>
      <c r="AY39" s="27">
        <v>0</v>
      </c>
      <c r="AZ39" s="27">
        <v>0</v>
      </c>
      <c r="BA39" s="100">
        <v>30</v>
      </c>
    </row>
    <row r="40" spans="1:53" ht="12.75">
      <c r="A40" s="21">
        <v>35</v>
      </c>
      <c r="B40" s="3" t="s">
        <v>47</v>
      </c>
      <c r="C40" s="3" t="s">
        <v>48</v>
      </c>
      <c r="D40" s="37">
        <f>SUM($D$48)</f>
        <v>-5</v>
      </c>
      <c r="E40" s="27">
        <f>SUM(D40+5)/1.4</f>
        <v>0</v>
      </c>
      <c r="F40" s="36">
        <f>SUM($F$48)</f>
        <v>-46</v>
      </c>
      <c r="G40" s="27">
        <f>SUM(F40+46)/11</f>
        <v>0</v>
      </c>
      <c r="H40" s="37">
        <f>SUM($H$48)</f>
        <v>0</v>
      </c>
      <c r="I40" s="27">
        <f>SUM((H40)/0.9)</f>
        <v>0</v>
      </c>
      <c r="J40" s="38">
        <f>LARGE((E40,G40,I40),1)</f>
        <v>0</v>
      </c>
      <c r="K40" s="37">
        <f>SUM($K$48)</f>
        <v>51.3</v>
      </c>
      <c r="L40" s="27">
        <f>SUM(K40-51.3)/-2.5</f>
        <v>0</v>
      </c>
      <c r="M40" s="36">
        <f>SUM($M$48)</f>
        <v>-1</v>
      </c>
      <c r="N40" s="27">
        <f>SUM(M40+1)/6</f>
        <v>0</v>
      </c>
      <c r="O40" s="37">
        <v>0</v>
      </c>
      <c r="P40" s="27">
        <v>0</v>
      </c>
      <c r="Q40" s="37">
        <f>SUM($Q$48)</f>
        <v>9.6</v>
      </c>
      <c r="R40" s="27">
        <f>SUM(Q40-9.6)/-0.75</f>
        <v>0</v>
      </c>
      <c r="S40" s="38">
        <f>LARGE((L40,N40,P40,R40),1)</f>
        <v>0</v>
      </c>
      <c r="T40" s="37">
        <f>SUM($T$48)</f>
        <v>15.3</v>
      </c>
      <c r="U40" s="27">
        <f>SUM(15.3-T40)/0.6</f>
        <v>0</v>
      </c>
      <c r="V40" s="37">
        <f>SUM($V$48)</f>
        <v>29</v>
      </c>
      <c r="W40" s="27">
        <f>SUM(V40-29)/-1.5</f>
        <v>0</v>
      </c>
      <c r="X40" s="37">
        <f>SUM($X$48)</f>
        <v>131</v>
      </c>
      <c r="Y40" s="27">
        <f>SUM(131-X40)/7</f>
        <v>0</v>
      </c>
      <c r="Z40" s="38">
        <f>LARGE((U40,W40,Y40),1)</f>
        <v>0</v>
      </c>
      <c r="AA40" s="37">
        <f>SUM($AA$48)</f>
        <v>2.8</v>
      </c>
      <c r="AB40" s="27">
        <f>SUM(AA40-2.8)/0.3</f>
        <v>0</v>
      </c>
      <c r="AC40" s="37">
        <f>SUM($AC$48)</f>
        <v>1</v>
      </c>
      <c r="AD40" s="27">
        <f>SUM(AC40-1)*15</f>
        <v>0</v>
      </c>
      <c r="AE40" s="37">
        <f>SUM($AE$48)</f>
        <v>6</v>
      </c>
      <c r="AF40" s="27">
        <f>SUM(AE40-6)/0.6</f>
        <v>0</v>
      </c>
      <c r="AG40" s="38">
        <f>LARGE((AB40,AD40,AF40),1)</f>
        <v>0</v>
      </c>
      <c r="AH40" s="36">
        <f>SUM($AH$48)</f>
        <v>0</v>
      </c>
      <c r="AI40" s="27">
        <f>SUM(AH40)/1.35</f>
        <v>0</v>
      </c>
      <c r="AJ40" s="36">
        <v>3</v>
      </c>
      <c r="AK40" s="27">
        <f>SUM(AJ40-3)/6</f>
        <v>0</v>
      </c>
      <c r="AL40" s="36" t="s">
        <v>95</v>
      </c>
      <c r="AM40" s="27">
        <f>SUM(AL40+8)/5</f>
        <v>0</v>
      </c>
      <c r="AN40" s="37">
        <f>SUM($AN$48)</f>
        <v>0</v>
      </c>
      <c r="AO40" s="27">
        <f>SUM(AN40)/3</f>
        <v>0</v>
      </c>
      <c r="AP40" s="38">
        <f>LARGE((AI40,AK40,AM40,AO40),1)</f>
        <v>0</v>
      </c>
      <c r="AQ40" s="39">
        <f>SUM(Geräte!AK38)</f>
        <v>0</v>
      </c>
      <c r="AR40" s="39">
        <f>SUM(Geräte!AL38)</f>
        <v>0</v>
      </c>
      <c r="AS40" s="39">
        <f>SUM(Geräte!AM38)</f>
        <v>0</v>
      </c>
      <c r="AT40" s="38">
        <f>LARGE(AQ40:AS40,1)</f>
        <v>0</v>
      </c>
      <c r="AU40" s="27">
        <v>0</v>
      </c>
      <c r="AV40" s="100">
        <v>30</v>
      </c>
      <c r="AW40" s="27">
        <v>0</v>
      </c>
      <c r="AX40" s="27">
        <v>0</v>
      </c>
      <c r="AY40" s="27">
        <v>0</v>
      </c>
      <c r="AZ40" s="27">
        <v>0</v>
      </c>
      <c r="BA40" s="100">
        <v>30</v>
      </c>
    </row>
    <row r="41" spans="1:53" ht="12.75">
      <c r="A41" s="21">
        <v>36</v>
      </c>
      <c r="B41" s="3" t="s">
        <v>25</v>
      </c>
      <c r="C41" s="3" t="s">
        <v>26</v>
      </c>
      <c r="D41" s="37">
        <f>SUM($D$48)</f>
        <v>-5</v>
      </c>
      <c r="E41" s="27">
        <f>SUM(D41+5)/1.4</f>
        <v>0</v>
      </c>
      <c r="F41" s="36">
        <f>SUM($F$48)</f>
        <v>-46</v>
      </c>
      <c r="G41" s="27">
        <f>SUM(F41+46)/11</f>
        <v>0</v>
      </c>
      <c r="H41" s="37">
        <f>SUM($H$48)</f>
        <v>0</v>
      </c>
      <c r="I41" s="27">
        <f>SUM((H41)/0.9)</f>
        <v>0</v>
      </c>
      <c r="J41" s="38">
        <f>LARGE((E41,G41,I41),1)</f>
        <v>0</v>
      </c>
      <c r="K41" s="37">
        <f>SUM($K$48)</f>
        <v>51.3</v>
      </c>
      <c r="L41" s="27">
        <f>SUM(K41-51.3)/-2.5</f>
        <v>0</v>
      </c>
      <c r="M41" s="36">
        <f>SUM($M$48)</f>
        <v>-1</v>
      </c>
      <c r="N41" s="27">
        <f>SUM(M41+1)/6</f>
        <v>0</v>
      </c>
      <c r="O41" s="37">
        <v>0</v>
      </c>
      <c r="P41" s="27">
        <v>0</v>
      </c>
      <c r="Q41" s="37">
        <f>SUM($Q$48)</f>
        <v>9.6</v>
      </c>
      <c r="R41" s="27">
        <f>SUM(Q41-9.6)/-0.75</f>
        <v>0</v>
      </c>
      <c r="S41" s="38">
        <f>LARGE((L41,N41,P41,R41),1)</f>
        <v>0</v>
      </c>
      <c r="T41" s="37">
        <f>SUM($T$48)</f>
        <v>15.3</v>
      </c>
      <c r="U41" s="27">
        <f>SUM(15.3-T41)/0.6</f>
        <v>0</v>
      </c>
      <c r="V41" s="37">
        <f>SUM($V$48)</f>
        <v>29</v>
      </c>
      <c r="W41" s="27">
        <f>SUM(V41-29)/-1.5</f>
        <v>0</v>
      </c>
      <c r="X41" s="37">
        <f>SUM($X$48)</f>
        <v>131</v>
      </c>
      <c r="Y41" s="27">
        <f>SUM(131-X41)/7</f>
        <v>0</v>
      </c>
      <c r="Z41" s="38">
        <f>LARGE((U41,W41,Y41),1)</f>
        <v>0</v>
      </c>
      <c r="AA41" s="37">
        <f>SUM($AA$48)</f>
        <v>2.8</v>
      </c>
      <c r="AB41" s="27">
        <f>SUM(AA41-2.8)/0.3</f>
        <v>0</v>
      </c>
      <c r="AC41" s="37">
        <f>SUM($AC$48)</f>
        <v>1</v>
      </c>
      <c r="AD41" s="27">
        <f>SUM(AC41-1)*15</f>
        <v>0</v>
      </c>
      <c r="AE41" s="37">
        <f>SUM($AE$48)</f>
        <v>6</v>
      </c>
      <c r="AF41" s="27">
        <f>SUM(AE41-6)/0.6</f>
        <v>0</v>
      </c>
      <c r="AG41" s="38">
        <f>LARGE((AB41,AD41,AF41),1)</f>
        <v>0</v>
      </c>
      <c r="AH41" s="36">
        <f>SUM($AH$48)</f>
        <v>0</v>
      </c>
      <c r="AI41" s="27">
        <f>SUM(AH41)/1.35</f>
        <v>0</v>
      </c>
      <c r="AJ41" s="36">
        <v>3</v>
      </c>
      <c r="AK41" s="27">
        <f>SUM(AJ41-3)/6</f>
        <v>0</v>
      </c>
      <c r="AL41" s="36" t="s">
        <v>95</v>
      </c>
      <c r="AM41" s="27">
        <f>SUM(AL41+8)/5</f>
        <v>0</v>
      </c>
      <c r="AN41" s="37">
        <f>SUM($AN$48)</f>
        <v>0</v>
      </c>
      <c r="AO41" s="27">
        <f>SUM(AN41)/3</f>
        <v>0</v>
      </c>
      <c r="AP41" s="38">
        <f>LARGE((AI41,AK41,AM41,AO41),1)</f>
        <v>0</v>
      </c>
      <c r="AQ41" s="39">
        <f>SUM(Geräte!AK40)</f>
        <v>0</v>
      </c>
      <c r="AR41" s="39">
        <f>SUM(Geräte!AL40)</f>
        <v>0</v>
      </c>
      <c r="AS41" s="39">
        <f>SUM(Geräte!AM40)</f>
        <v>0</v>
      </c>
      <c r="AT41" s="38">
        <f>LARGE(AQ41:AS41,1)</f>
        <v>0</v>
      </c>
      <c r="AU41" s="27">
        <v>0</v>
      </c>
      <c r="AV41" s="100">
        <v>30</v>
      </c>
      <c r="AW41" s="27">
        <v>0</v>
      </c>
      <c r="AX41" s="27">
        <v>0</v>
      </c>
      <c r="AY41" s="27">
        <v>0</v>
      </c>
      <c r="AZ41" s="27">
        <v>0</v>
      </c>
      <c r="BA41" s="100">
        <v>30</v>
      </c>
    </row>
    <row r="42" spans="1:53" ht="12.75">
      <c r="A42" s="21">
        <v>37</v>
      </c>
      <c r="B42" s="3" t="s">
        <v>27</v>
      </c>
      <c r="C42" s="3" t="s">
        <v>3</v>
      </c>
      <c r="D42" s="37">
        <f>SUM($D$48)</f>
        <v>-5</v>
      </c>
      <c r="E42" s="27">
        <f>SUM(D42+5)/1.4</f>
        <v>0</v>
      </c>
      <c r="F42" s="36">
        <f>SUM($F$48)</f>
        <v>-46</v>
      </c>
      <c r="G42" s="27">
        <f>SUM(F42+46)/11</f>
        <v>0</v>
      </c>
      <c r="H42" s="37">
        <f>SUM($H$48)</f>
        <v>0</v>
      </c>
      <c r="I42" s="27">
        <f>SUM((H42)/0.9)</f>
        <v>0</v>
      </c>
      <c r="J42" s="38">
        <f>LARGE((E42,G42,I42),1)</f>
        <v>0</v>
      </c>
      <c r="K42" s="37">
        <f>SUM($K$48)</f>
        <v>51.3</v>
      </c>
      <c r="L42" s="27">
        <f>SUM(K42-51.3)/-2.5</f>
        <v>0</v>
      </c>
      <c r="M42" s="36">
        <f>SUM($M$48)</f>
        <v>-1</v>
      </c>
      <c r="N42" s="27">
        <f>SUM(M42+1)/6</f>
        <v>0</v>
      </c>
      <c r="O42" s="37">
        <v>0</v>
      </c>
      <c r="P42" s="27">
        <v>0</v>
      </c>
      <c r="Q42" s="37">
        <f>SUM($Q$48)</f>
        <v>9.6</v>
      </c>
      <c r="R42" s="27">
        <f>SUM(Q42-9.6)/-0.75</f>
        <v>0</v>
      </c>
      <c r="S42" s="38">
        <f>LARGE((L42,N42,P42,R42),1)</f>
        <v>0</v>
      </c>
      <c r="T42" s="37">
        <f>SUM($T$48)</f>
        <v>15.3</v>
      </c>
      <c r="U42" s="27">
        <f>SUM(15.3-T42)/0.6</f>
        <v>0</v>
      </c>
      <c r="V42" s="37">
        <f>SUM($V$48)</f>
        <v>29</v>
      </c>
      <c r="W42" s="27">
        <f>SUM(V42-29)/-1.5</f>
        <v>0</v>
      </c>
      <c r="X42" s="37">
        <f>SUM($X$48)</f>
        <v>131</v>
      </c>
      <c r="Y42" s="27">
        <f>SUM(131-X42)/7</f>
        <v>0</v>
      </c>
      <c r="Z42" s="38">
        <f>LARGE((U42,W42,Y42),1)</f>
        <v>0</v>
      </c>
      <c r="AA42" s="37">
        <f>SUM($AA$48)</f>
        <v>2.8</v>
      </c>
      <c r="AB42" s="27">
        <f>SUM(AA42-2.8)/0.3</f>
        <v>0</v>
      </c>
      <c r="AC42" s="37">
        <f>SUM($AC$48)</f>
        <v>1</v>
      </c>
      <c r="AD42" s="27">
        <f>SUM(AC42-1)*15</f>
        <v>0</v>
      </c>
      <c r="AE42" s="37">
        <f>SUM($AE$48)</f>
        <v>6</v>
      </c>
      <c r="AF42" s="27">
        <f>SUM(AE42-6)/0.6</f>
        <v>0</v>
      </c>
      <c r="AG42" s="38">
        <f>LARGE((AB42,AD42,AF42),1)</f>
        <v>0</v>
      </c>
      <c r="AH42" s="36">
        <f>SUM($AH$48)</f>
        <v>0</v>
      </c>
      <c r="AI42" s="27">
        <f>SUM(AH42)/1.35</f>
        <v>0</v>
      </c>
      <c r="AJ42" s="36">
        <v>3</v>
      </c>
      <c r="AK42" s="27">
        <f>SUM(AJ42-3)/6</f>
        <v>0</v>
      </c>
      <c r="AL42" s="36" t="s">
        <v>95</v>
      </c>
      <c r="AM42" s="27">
        <f>SUM(AL42+8)/5</f>
        <v>0</v>
      </c>
      <c r="AN42" s="37">
        <f>SUM($AN$48)</f>
        <v>0</v>
      </c>
      <c r="AO42" s="27">
        <f>SUM(AN42)/3</f>
        <v>0</v>
      </c>
      <c r="AP42" s="38">
        <f>LARGE((AI42,AK42,AM42,AO42),1)</f>
        <v>0</v>
      </c>
      <c r="AQ42" s="39">
        <f>SUM(Geräte!AK42)</f>
        <v>0</v>
      </c>
      <c r="AR42" s="39">
        <f>SUM(Geräte!AL42)</f>
        <v>0</v>
      </c>
      <c r="AS42" s="39">
        <f>SUM(Geräte!AM42)</f>
        <v>0</v>
      </c>
      <c r="AT42" s="38">
        <f>LARGE(AQ42:AS42,1)</f>
        <v>0</v>
      </c>
      <c r="AU42" s="27">
        <v>0</v>
      </c>
      <c r="AV42" s="100">
        <v>30</v>
      </c>
      <c r="AW42" s="27">
        <v>0</v>
      </c>
      <c r="AX42" s="27">
        <v>0</v>
      </c>
      <c r="AY42" s="27">
        <v>0</v>
      </c>
      <c r="AZ42" s="27">
        <v>0</v>
      </c>
      <c r="BA42" s="100">
        <v>30</v>
      </c>
    </row>
    <row r="43" spans="1:53" ht="12.75">
      <c r="A43" s="21">
        <v>38</v>
      </c>
      <c r="B43" s="3" t="s">
        <v>14</v>
      </c>
      <c r="C43" s="3" t="s">
        <v>50</v>
      </c>
      <c r="D43" s="37">
        <f>SUM($D$48)</f>
        <v>-5</v>
      </c>
      <c r="E43" s="27">
        <f>SUM(D43+5)/1.4</f>
        <v>0</v>
      </c>
      <c r="F43" s="36">
        <f>SUM($F$48)</f>
        <v>-46</v>
      </c>
      <c r="G43" s="27">
        <f>SUM(F43+46)/11</f>
        <v>0</v>
      </c>
      <c r="H43" s="37">
        <f>SUM($H$48)</f>
        <v>0</v>
      </c>
      <c r="I43" s="27">
        <f>SUM((H43)/0.9)</f>
        <v>0</v>
      </c>
      <c r="J43" s="38">
        <f>LARGE((E43,G43,I43),1)</f>
        <v>0</v>
      </c>
      <c r="K43" s="37">
        <f>SUM($K$48)</f>
        <v>51.3</v>
      </c>
      <c r="L43" s="27">
        <f>SUM(K43-51.3)/-2.5</f>
        <v>0</v>
      </c>
      <c r="M43" s="36">
        <f>SUM($M$48)</f>
        <v>-1</v>
      </c>
      <c r="N43" s="27">
        <f>SUM(M43+1)/6</f>
        <v>0</v>
      </c>
      <c r="O43" s="37">
        <v>0</v>
      </c>
      <c r="P43" s="27">
        <v>0</v>
      </c>
      <c r="Q43" s="37">
        <f>SUM($Q$48)</f>
        <v>9.6</v>
      </c>
      <c r="R43" s="27">
        <f>SUM(Q43-9.6)/-0.75</f>
        <v>0</v>
      </c>
      <c r="S43" s="38">
        <f>LARGE((L43,N43,P43,R43),1)</f>
        <v>0</v>
      </c>
      <c r="T43" s="37">
        <f>SUM($T$48)</f>
        <v>15.3</v>
      </c>
      <c r="U43" s="27">
        <f>SUM(15.3-T43)/0.6</f>
        <v>0</v>
      </c>
      <c r="V43" s="37">
        <f>SUM($V$48)</f>
        <v>29</v>
      </c>
      <c r="W43" s="27">
        <f>SUM(V43-29)/-1.5</f>
        <v>0</v>
      </c>
      <c r="X43" s="37">
        <f>SUM($X$48)</f>
        <v>131</v>
      </c>
      <c r="Y43" s="27">
        <f>SUM(131-X43)/7</f>
        <v>0</v>
      </c>
      <c r="Z43" s="38">
        <f>LARGE((U43,W43,Y43),1)</f>
        <v>0</v>
      </c>
      <c r="AA43" s="37">
        <f>SUM($AA$48)</f>
        <v>2.8</v>
      </c>
      <c r="AB43" s="27">
        <f>SUM(AA43-2.8)/0.3</f>
        <v>0</v>
      </c>
      <c r="AC43" s="37">
        <f>SUM($AC$48)</f>
        <v>1</v>
      </c>
      <c r="AD43" s="27">
        <f>SUM(AC43-1)*15</f>
        <v>0</v>
      </c>
      <c r="AE43" s="37">
        <f>SUM($AE$48)</f>
        <v>6</v>
      </c>
      <c r="AF43" s="27">
        <f>SUM(AE43-6)/0.6</f>
        <v>0</v>
      </c>
      <c r="AG43" s="38">
        <f>LARGE((AB43,AD43,AF43),1)</f>
        <v>0</v>
      </c>
      <c r="AH43" s="36">
        <f>SUM($AH$48)</f>
        <v>0</v>
      </c>
      <c r="AI43" s="27">
        <f>SUM(AH43)/1.35</f>
        <v>0</v>
      </c>
      <c r="AJ43" s="36">
        <v>3</v>
      </c>
      <c r="AK43" s="27">
        <f>SUM(AJ43-3)/6</f>
        <v>0</v>
      </c>
      <c r="AL43" s="36" t="s">
        <v>95</v>
      </c>
      <c r="AM43" s="27">
        <f>SUM(AL43+8)/5</f>
        <v>0</v>
      </c>
      <c r="AN43" s="37">
        <f>SUM($AN$48)</f>
        <v>0</v>
      </c>
      <c r="AO43" s="27">
        <f>SUM(AN43)/3</f>
        <v>0</v>
      </c>
      <c r="AP43" s="38">
        <f>LARGE((AI43,AK43,AM43,AO43),1)</f>
        <v>0</v>
      </c>
      <c r="AQ43" s="39">
        <f>SUM(Geräte!AK43)</f>
        <v>0</v>
      </c>
      <c r="AR43" s="39">
        <f>SUM(Geräte!AL43)</f>
        <v>0</v>
      </c>
      <c r="AS43" s="39">
        <f>SUM(Geräte!AM43)</f>
        <v>0</v>
      </c>
      <c r="AT43" s="38">
        <f>LARGE(AQ43:AS43,1)</f>
        <v>0</v>
      </c>
      <c r="AU43" s="27">
        <v>0</v>
      </c>
      <c r="AV43" s="100">
        <v>30</v>
      </c>
      <c r="AW43" s="27">
        <v>0</v>
      </c>
      <c r="AX43" s="27">
        <v>0</v>
      </c>
      <c r="AY43" s="27">
        <v>0</v>
      </c>
      <c r="AZ43" s="27">
        <v>0</v>
      </c>
      <c r="BA43" s="100">
        <v>30</v>
      </c>
    </row>
    <row r="44" spans="1:53" ht="12.75">
      <c r="A44" s="21">
        <v>39</v>
      </c>
      <c r="B44" s="3"/>
      <c r="C44" s="3"/>
      <c r="D44" s="37">
        <f>SUM($D$48)</f>
        <v>-5</v>
      </c>
      <c r="E44" s="27">
        <f>SUM(D44+5)/1.4</f>
        <v>0</v>
      </c>
      <c r="F44" s="36">
        <f>SUM($F$48)</f>
        <v>-46</v>
      </c>
      <c r="G44" s="27">
        <f>SUM(F44+46)/11</f>
        <v>0</v>
      </c>
      <c r="H44" s="37">
        <f>SUM($H$48)</f>
        <v>0</v>
      </c>
      <c r="I44" s="27">
        <f>SUM((H44)/0.9)</f>
        <v>0</v>
      </c>
      <c r="J44" s="38">
        <f>LARGE((E44,G44,I44),1)</f>
        <v>0</v>
      </c>
      <c r="K44" s="37">
        <f>SUM($K$48)</f>
        <v>51.3</v>
      </c>
      <c r="L44" s="27">
        <f>SUM(K44-51.3)/-2.5</f>
        <v>0</v>
      </c>
      <c r="M44" s="36">
        <f>SUM($M$48)</f>
        <v>-1</v>
      </c>
      <c r="N44" s="27">
        <f>SUM(M44+1)/6</f>
        <v>0</v>
      </c>
      <c r="O44" s="37">
        <v>0</v>
      </c>
      <c r="P44" s="27">
        <v>0</v>
      </c>
      <c r="Q44" s="37">
        <f>SUM($Q$48)</f>
        <v>9.6</v>
      </c>
      <c r="R44" s="27">
        <f>SUM(Q44-9.6)/-0.75</f>
        <v>0</v>
      </c>
      <c r="S44" s="38">
        <f>LARGE((L44,N44,P44,R44),1)</f>
        <v>0</v>
      </c>
      <c r="T44" s="37">
        <f>SUM($T$48)</f>
        <v>15.3</v>
      </c>
      <c r="U44" s="27">
        <f>SUM(15.3-T44)/0.6</f>
        <v>0</v>
      </c>
      <c r="V44" s="37">
        <f>SUM($V$48)</f>
        <v>29</v>
      </c>
      <c r="W44" s="27">
        <f>SUM(V44-29)/-1.5</f>
        <v>0</v>
      </c>
      <c r="X44" s="37">
        <f>SUM($X$48)</f>
        <v>131</v>
      </c>
      <c r="Y44" s="27">
        <f>SUM(131-X44)/7</f>
        <v>0</v>
      </c>
      <c r="Z44" s="38">
        <f>LARGE((U44,W44,Y44),1)</f>
        <v>0</v>
      </c>
      <c r="AA44" s="37">
        <f>SUM($AA$48)</f>
        <v>2.8</v>
      </c>
      <c r="AB44" s="27">
        <f>SUM(AA44-2.8)/0.3</f>
        <v>0</v>
      </c>
      <c r="AC44" s="37">
        <f>SUM($AC$48)</f>
        <v>1</v>
      </c>
      <c r="AD44" s="27">
        <f>SUM(AC44-1)*15</f>
        <v>0</v>
      </c>
      <c r="AE44" s="37">
        <f>SUM($AE$48)</f>
        <v>6</v>
      </c>
      <c r="AF44" s="27">
        <f>SUM(AE44-6)/0.6</f>
        <v>0</v>
      </c>
      <c r="AG44" s="38">
        <f>LARGE((AB44,AD44,AF44),1)</f>
        <v>0</v>
      </c>
      <c r="AH44" s="36">
        <f>SUM($AH$48)</f>
        <v>0</v>
      </c>
      <c r="AI44" s="27">
        <f>SUM(AH44)/1.35</f>
        <v>0</v>
      </c>
      <c r="AJ44" s="36">
        <v>3</v>
      </c>
      <c r="AK44" s="27">
        <f>SUM(AJ44-3)/6</f>
        <v>0</v>
      </c>
      <c r="AL44" s="36" t="s">
        <v>95</v>
      </c>
      <c r="AM44" s="27">
        <f>SUM(AL44+8)/5</f>
        <v>0</v>
      </c>
      <c r="AN44" s="37">
        <f>SUM($AN$48)</f>
        <v>0</v>
      </c>
      <c r="AO44" s="27">
        <f>SUM(AN44)/3</f>
        <v>0</v>
      </c>
      <c r="AP44" s="38">
        <f>LARGE((AI44,AK44,AM44,AO44),1)</f>
        <v>0</v>
      </c>
      <c r="AQ44" s="39">
        <f>SUM(Geräte!AK44)</f>
        <v>0</v>
      </c>
      <c r="AR44" s="39">
        <f>SUM(Geräte!AL44)</f>
        <v>0</v>
      </c>
      <c r="AS44" s="39">
        <f>SUM(Geräte!AM44)</f>
        <v>0</v>
      </c>
      <c r="AT44" s="38">
        <f>LARGE(AQ44:AS44,1)</f>
        <v>0</v>
      </c>
      <c r="AU44" s="27">
        <v>0</v>
      </c>
      <c r="AV44" s="100">
        <v>30</v>
      </c>
      <c r="AW44" s="27">
        <v>0</v>
      </c>
      <c r="AX44" s="27">
        <v>0</v>
      </c>
      <c r="AY44" s="27">
        <v>0</v>
      </c>
      <c r="AZ44" s="27">
        <v>0</v>
      </c>
      <c r="BA44" s="100">
        <v>30</v>
      </c>
    </row>
    <row r="45" spans="1:53" ht="12.75">
      <c r="A45" s="21">
        <v>40</v>
      </c>
      <c r="B45" s="3"/>
      <c r="C45" s="3"/>
      <c r="D45" s="37">
        <f>SUM($D$48)</f>
        <v>-5</v>
      </c>
      <c r="E45" s="27">
        <f>SUM(D45+5)/1.4</f>
        <v>0</v>
      </c>
      <c r="F45" s="36">
        <f>SUM($F$48)</f>
        <v>-46</v>
      </c>
      <c r="G45" s="27">
        <f>SUM(F45+46)/11</f>
        <v>0</v>
      </c>
      <c r="H45" s="37">
        <f>SUM($H$48)</f>
        <v>0</v>
      </c>
      <c r="I45" s="27">
        <f>SUM((H45)/0.9)</f>
        <v>0</v>
      </c>
      <c r="J45" s="38">
        <f>LARGE((E45,G45,I45),1)</f>
        <v>0</v>
      </c>
      <c r="K45" s="37">
        <f>SUM($K$48)</f>
        <v>51.3</v>
      </c>
      <c r="L45" s="27">
        <f>SUM(K45-51.3)/-2.5</f>
        <v>0</v>
      </c>
      <c r="M45" s="36">
        <f>SUM($M$48)</f>
        <v>-1</v>
      </c>
      <c r="N45" s="27">
        <f>SUM(M45+1)/6</f>
        <v>0</v>
      </c>
      <c r="O45" s="37">
        <v>0</v>
      </c>
      <c r="P45" s="27">
        <v>0</v>
      </c>
      <c r="Q45" s="37">
        <f>SUM($Q$48)</f>
        <v>9.6</v>
      </c>
      <c r="R45" s="27">
        <f>SUM(Q45-9.6)/-0.75</f>
        <v>0</v>
      </c>
      <c r="S45" s="38">
        <f>LARGE((L45,N45,P45,R45),1)</f>
        <v>0</v>
      </c>
      <c r="T45" s="37">
        <f>SUM($T$48)</f>
        <v>15.3</v>
      </c>
      <c r="U45" s="27">
        <f>SUM(15.3-T45)/0.6</f>
        <v>0</v>
      </c>
      <c r="V45" s="37">
        <f>SUM($V$48)</f>
        <v>29</v>
      </c>
      <c r="W45" s="27">
        <f>SUM(V45-29)/-1.5</f>
        <v>0</v>
      </c>
      <c r="X45" s="37">
        <f>SUM($X$48)</f>
        <v>131</v>
      </c>
      <c r="Y45" s="27">
        <f>SUM(131-X45)/7</f>
        <v>0</v>
      </c>
      <c r="Z45" s="38">
        <f>LARGE((U45,W45,Y45),1)</f>
        <v>0</v>
      </c>
      <c r="AA45" s="37">
        <f>SUM($AA$48)</f>
        <v>2.8</v>
      </c>
      <c r="AB45" s="27">
        <f>SUM(AA45-2.8)/0.3</f>
        <v>0</v>
      </c>
      <c r="AC45" s="37">
        <f>SUM($AC$48)</f>
        <v>1</v>
      </c>
      <c r="AD45" s="27">
        <f>SUM(AC45-1)*15</f>
        <v>0</v>
      </c>
      <c r="AE45" s="37">
        <f>SUM($AE$48)</f>
        <v>6</v>
      </c>
      <c r="AF45" s="27">
        <f>SUM(AE45-6)/0.6</f>
        <v>0</v>
      </c>
      <c r="AG45" s="38">
        <f>LARGE((AB45,AD45,AF45),1)</f>
        <v>0</v>
      </c>
      <c r="AH45" s="36">
        <f>SUM($AH$48)</f>
        <v>0</v>
      </c>
      <c r="AI45" s="27">
        <f>SUM(AH45)/1.35</f>
        <v>0</v>
      </c>
      <c r="AJ45" s="36">
        <v>3</v>
      </c>
      <c r="AK45" s="27">
        <f>SUM(AJ45-3)/6</f>
        <v>0</v>
      </c>
      <c r="AL45" s="36" t="s">
        <v>95</v>
      </c>
      <c r="AM45" s="27">
        <f>SUM(AL45+8)/5</f>
        <v>0</v>
      </c>
      <c r="AN45" s="37">
        <f>SUM($AN$48)</f>
        <v>0</v>
      </c>
      <c r="AO45" s="27">
        <f>SUM(AN45)/3</f>
        <v>0</v>
      </c>
      <c r="AP45" s="38">
        <f>LARGE((AI45,AK45,AM45,AO45),1)</f>
        <v>0</v>
      </c>
      <c r="AQ45" s="39">
        <f>SUM(Geräte!AK45)</f>
        <v>0</v>
      </c>
      <c r="AR45" s="39">
        <f>SUM(Geräte!AL45)</f>
        <v>0</v>
      </c>
      <c r="AS45" s="39">
        <f>SUM(Geräte!AM45)</f>
        <v>0</v>
      </c>
      <c r="AT45" s="38">
        <f>LARGE(AQ45:AS45,1)</f>
        <v>0</v>
      </c>
      <c r="AU45" s="27">
        <v>0</v>
      </c>
      <c r="AV45" s="100">
        <v>30</v>
      </c>
      <c r="AW45" s="27">
        <v>0</v>
      </c>
      <c r="AX45" s="27">
        <v>0</v>
      </c>
      <c r="AY45" s="27">
        <v>0</v>
      </c>
      <c r="AZ45" s="27">
        <v>0</v>
      </c>
      <c r="BA45" s="100">
        <v>30</v>
      </c>
    </row>
    <row r="46" spans="1:53" ht="13.5" thickBot="1">
      <c r="A46" s="23"/>
      <c r="B46" s="24"/>
      <c r="C46" s="24"/>
      <c r="D46" s="37">
        <f>SUM($D$48)</f>
        <v>-5</v>
      </c>
      <c r="E46" s="27">
        <f>SUM(D46+5)/1.4</f>
        <v>0</v>
      </c>
      <c r="F46" s="36">
        <f>SUM($F$48)</f>
        <v>-46</v>
      </c>
      <c r="G46" s="27">
        <f>SUM(F46+46)/11</f>
        <v>0</v>
      </c>
      <c r="H46" s="37">
        <f>SUM($H$48)</f>
        <v>0</v>
      </c>
      <c r="I46" s="27">
        <f>SUM((H46)/0.9)</f>
        <v>0</v>
      </c>
      <c r="J46" s="38">
        <f>LARGE((E46,G46,I46),1)</f>
        <v>0</v>
      </c>
      <c r="K46" s="37">
        <f>SUM($K$48)</f>
        <v>51.3</v>
      </c>
      <c r="L46" s="27">
        <f>SUM(K46-51.3)/-2.5</f>
        <v>0</v>
      </c>
      <c r="M46" s="36">
        <f>SUM($M$48)</f>
        <v>-1</v>
      </c>
      <c r="N46" s="27">
        <f>SUM(M46+1)/6</f>
        <v>0</v>
      </c>
      <c r="O46" s="37">
        <v>0</v>
      </c>
      <c r="P46" s="27">
        <v>0</v>
      </c>
      <c r="Q46" s="37">
        <f>SUM($Q$48)</f>
        <v>9.6</v>
      </c>
      <c r="R46" s="27">
        <f>SUM(Q46-9.6)/-0.75</f>
        <v>0</v>
      </c>
      <c r="S46" s="38">
        <f>LARGE((L46,N46,P46,R46),1)</f>
        <v>0</v>
      </c>
      <c r="T46" s="37">
        <f>SUM($T$48)</f>
        <v>15.3</v>
      </c>
      <c r="U46" s="27">
        <f>SUM(15.3-T46)/0.6</f>
        <v>0</v>
      </c>
      <c r="V46" s="37">
        <f>SUM($V$48)</f>
        <v>29</v>
      </c>
      <c r="W46" s="27">
        <f>SUM(V46-29)/-1.5</f>
        <v>0</v>
      </c>
      <c r="X46" s="37">
        <f>SUM($X$48)</f>
        <v>131</v>
      </c>
      <c r="Y46" s="27">
        <f>SUM(131-X46)/7</f>
        <v>0</v>
      </c>
      <c r="Z46" s="38">
        <f>LARGE((U46,W46,Y46),1)</f>
        <v>0</v>
      </c>
      <c r="AA46" s="37">
        <f>SUM($AA$48)</f>
        <v>2.8</v>
      </c>
      <c r="AB46" s="27">
        <f>SUM(AA46-2.8)/0.3</f>
        <v>0</v>
      </c>
      <c r="AC46" s="37">
        <f>SUM($AC$48)</f>
        <v>1</v>
      </c>
      <c r="AD46" s="27">
        <f>SUM(AC46-1)*15</f>
        <v>0</v>
      </c>
      <c r="AE46" s="37">
        <f>SUM($AE$48)</f>
        <v>6</v>
      </c>
      <c r="AF46" s="27">
        <f>SUM(AE46-6)/0.6</f>
        <v>0</v>
      </c>
      <c r="AG46" s="38">
        <f>LARGE((AB46,AD46,AF46),1)</f>
        <v>0</v>
      </c>
      <c r="AH46" s="36">
        <f>SUM($AH$48)</f>
        <v>0</v>
      </c>
      <c r="AI46" s="27">
        <f>SUM(AH46)/1.35</f>
        <v>0</v>
      </c>
      <c r="AJ46" s="36">
        <v>3</v>
      </c>
      <c r="AK46" s="27">
        <f>SUM(AJ46-3)/6</f>
        <v>0</v>
      </c>
      <c r="AL46" s="36" t="s">
        <v>95</v>
      </c>
      <c r="AM46" s="27">
        <f>SUM(AL46+8)/5</f>
        <v>0</v>
      </c>
      <c r="AN46" s="37">
        <f>SUM($AN$48)</f>
        <v>0</v>
      </c>
      <c r="AO46" s="27">
        <f>SUM(AN46)/3</f>
        <v>0</v>
      </c>
      <c r="AP46" s="38">
        <f>LARGE((AI46,AK46,AM46,AO46),1)</f>
        <v>0</v>
      </c>
      <c r="AQ46" s="39">
        <f>SUM(Geräte!AK46)</f>
        <v>0</v>
      </c>
      <c r="AR46" s="39">
        <f>SUM(Geräte!AL46)</f>
        <v>0</v>
      </c>
      <c r="AS46" s="39">
        <f>SUM(Geräte!AM46)</f>
        <v>0</v>
      </c>
      <c r="AT46" s="38">
        <f>LARGE(AQ46:AS46,1)</f>
        <v>0</v>
      </c>
      <c r="AU46" s="27">
        <v>0</v>
      </c>
      <c r="AV46" s="100">
        <v>30</v>
      </c>
      <c r="AW46" s="27">
        <v>0</v>
      </c>
      <c r="AX46" s="27">
        <v>0</v>
      </c>
      <c r="AY46" s="27">
        <v>0</v>
      </c>
      <c r="AZ46" s="27">
        <v>0</v>
      </c>
      <c r="BA46" s="100">
        <v>30</v>
      </c>
    </row>
    <row r="48" spans="4:45" ht="12.75">
      <c r="D48" s="95">
        <v>-5</v>
      </c>
      <c r="F48">
        <v>-46</v>
      </c>
      <c r="H48" s="95">
        <v>0</v>
      </c>
      <c r="K48" s="95">
        <v>51.3</v>
      </c>
      <c r="M48">
        <v>-1</v>
      </c>
      <c r="Q48">
        <v>9.6</v>
      </c>
      <c r="T48" s="95">
        <v>15.3</v>
      </c>
      <c r="V48" s="95">
        <v>29</v>
      </c>
      <c r="X48" s="95">
        <v>131</v>
      </c>
      <c r="AA48" s="95">
        <v>2.8</v>
      </c>
      <c r="AC48" s="95">
        <v>1</v>
      </c>
      <c r="AE48" s="95">
        <v>6</v>
      </c>
      <c r="AH48">
        <v>0</v>
      </c>
      <c r="AN48" s="95">
        <v>0</v>
      </c>
      <c r="AQ48" s="123"/>
      <c r="AR48" s="123"/>
      <c r="AS48" s="123"/>
    </row>
    <row r="53" spans="5:45" ht="12.75">
      <c r="E53" s="27"/>
      <c r="F53" s="85"/>
      <c r="G53" s="27"/>
      <c r="H53" s="85"/>
      <c r="I53" s="27"/>
      <c r="J53" s="85"/>
      <c r="K53" s="85"/>
      <c r="L53" s="27"/>
      <c r="M53" s="85"/>
      <c r="N53" s="27"/>
      <c r="O53" s="85"/>
      <c r="P53" s="27"/>
      <c r="Q53" s="85"/>
      <c r="R53" s="27"/>
      <c r="S53" s="85"/>
      <c r="T53" s="85"/>
      <c r="U53" s="27"/>
      <c r="V53" s="85"/>
      <c r="W53" s="27"/>
      <c r="X53" s="85"/>
      <c r="Y53" s="27"/>
      <c r="Z53" s="85"/>
      <c r="AA53" s="85"/>
      <c r="AB53" s="27"/>
      <c r="AC53" s="85"/>
      <c r="AD53" s="27"/>
      <c r="AE53" s="85"/>
      <c r="AF53" s="27"/>
      <c r="AG53" s="85"/>
      <c r="AH53" s="85"/>
      <c r="AI53" s="27"/>
      <c r="AJ53" s="85"/>
      <c r="AK53" s="27"/>
      <c r="AL53" s="85"/>
      <c r="AM53" s="27"/>
      <c r="AN53" s="85"/>
      <c r="AO53" s="27"/>
      <c r="AP53" s="85"/>
      <c r="AQ53" s="27"/>
      <c r="AR53" s="27"/>
      <c r="AS53" s="27"/>
    </row>
    <row r="54" spans="5:45" ht="12.75"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5:45" ht="12.75">
      <c r="E55" s="27"/>
      <c r="F55" s="85"/>
      <c r="G55" s="27"/>
      <c r="H55" s="85"/>
      <c r="I55" s="27"/>
      <c r="J55" s="85"/>
      <c r="K55" s="85"/>
      <c r="L55" s="27"/>
      <c r="M55" s="85"/>
      <c r="N55" s="27"/>
      <c r="O55" s="85"/>
      <c r="P55" s="27"/>
      <c r="Q55" s="85"/>
      <c r="R55" s="27"/>
      <c r="S55" s="85"/>
      <c r="T55" s="85"/>
      <c r="U55" s="27"/>
      <c r="V55" s="85"/>
      <c r="W55" s="27"/>
      <c r="X55" s="85"/>
      <c r="Y55" s="27"/>
      <c r="Z55" s="85"/>
      <c r="AA55" s="85"/>
      <c r="AB55" s="27"/>
      <c r="AC55" s="85"/>
      <c r="AD55" s="27"/>
      <c r="AE55" s="85"/>
      <c r="AF55" s="27"/>
      <c r="AG55" s="85"/>
      <c r="AH55" s="85"/>
      <c r="AI55" s="27"/>
      <c r="AJ55" s="85"/>
      <c r="AK55" s="27"/>
      <c r="AL55" s="85"/>
      <c r="AM55" s="27"/>
      <c r="AN55" s="85"/>
      <c r="AO55" s="27"/>
      <c r="AP55" s="85"/>
      <c r="AQ55" s="27"/>
      <c r="AR55" s="27"/>
      <c r="AS55" s="27"/>
    </row>
    <row r="56" spans="5:45" ht="12.75"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5:45" ht="12.75">
      <c r="E57" s="85"/>
      <c r="F57" s="85"/>
      <c r="G57" s="85"/>
      <c r="H57" s="85"/>
      <c r="I57" s="121"/>
      <c r="J57" s="85"/>
      <c r="K57" s="85"/>
      <c r="L57" s="122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121"/>
      <c r="AJ57" s="85"/>
      <c r="AK57" s="85"/>
      <c r="AL57" s="85"/>
      <c r="AM57" s="121"/>
      <c r="AN57" s="85"/>
      <c r="AO57" s="85"/>
      <c r="AP57" s="85"/>
      <c r="AQ57" s="85"/>
      <c r="AR57" s="85"/>
      <c r="AS57" s="85"/>
    </row>
    <row r="58" spans="5:45" ht="12.75"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5:45" ht="12.75"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5:45" ht="12.75">
      <c r="E60" s="27"/>
      <c r="F60" s="85"/>
      <c r="G60" s="27"/>
      <c r="H60" s="85"/>
      <c r="I60" s="27"/>
      <c r="J60" s="85"/>
      <c r="K60" s="85"/>
      <c r="L60" s="27"/>
      <c r="M60" s="85"/>
      <c r="N60" s="27"/>
      <c r="O60" s="85"/>
      <c r="P60" s="27"/>
      <c r="Q60" s="85"/>
      <c r="R60" s="27"/>
      <c r="S60" s="85"/>
      <c r="T60" s="85"/>
      <c r="U60" s="27"/>
      <c r="V60" s="85"/>
      <c r="W60" s="27"/>
      <c r="X60" s="85"/>
      <c r="Y60" s="27"/>
      <c r="Z60" s="85"/>
      <c r="AA60" s="85"/>
      <c r="AB60" s="27"/>
      <c r="AC60" s="85"/>
      <c r="AD60" s="27"/>
      <c r="AE60" s="85"/>
      <c r="AF60" s="27"/>
      <c r="AG60" s="27"/>
      <c r="AH60" s="85"/>
      <c r="AI60" s="27"/>
      <c r="AJ60" s="85"/>
      <c r="AK60" s="27"/>
      <c r="AL60" s="85"/>
      <c r="AM60" s="27"/>
      <c r="AN60" s="85"/>
      <c r="AO60" s="27"/>
      <c r="AP60" s="85"/>
      <c r="AQ60" s="27"/>
      <c r="AR60" s="27"/>
      <c r="AS60" s="27"/>
    </row>
    <row r="61" spans="5:45" ht="12.75">
      <c r="E61" s="27"/>
      <c r="F61" s="85"/>
      <c r="G61" s="27"/>
      <c r="H61" s="85"/>
      <c r="I61" s="27"/>
      <c r="J61" s="85"/>
      <c r="K61" s="85"/>
      <c r="L61" s="27"/>
      <c r="M61" s="85"/>
      <c r="N61" s="27"/>
      <c r="O61" s="85"/>
      <c r="P61" s="27"/>
      <c r="Q61" s="85"/>
      <c r="R61" s="27"/>
      <c r="S61" s="85"/>
      <c r="T61" s="85"/>
      <c r="U61" s="27"/>
      <c r="V61" s="85"/>
      <c r="W61" s="27"/>
      <c r="X61" s="85"/>
      <c r="Y61" s="27"/>
      <c r="Z61" s="85"/>
      <c r="AA61" s="85"/>
      <c r="AB61" s="27"/>
      <c r="AC61" s="85"/>
      <c r="AD61" s="27"/>
      <c r="AE61" s="85"/>
      <c r="AF61" s="27"/>
      <c r="AG61" s="27"/>
      <c r="AH61" s="85"/>
      <c r="AI61" s="27"/>
      <c r="AJ61" s="85"/>
      <c r="AK61" s="27"/>
      <c r="AL61" s="85"/>
      <c r="AM61" s="27"/>
      <c r="AN61" s="85"/>
      <c r="AO61" s="27"/>
      <c r="AP61" s="85"/>
      <c r="AQ61" s="27"/>
      <c r="AR61" s="27"/>
      <c r="AS61" s="27"/>
    </row>
    <row r="62" spans="5:45" ht="12.75"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5:45" ht="12.75">
      <c r="E63" s="27"/>
      <c r="F63" s="85"/>
      <c r="G63" s="27"/>
      <c r="H63" s="85"/>
      <c r="I63" s="27"/>
      <c r="J63" s="85"/>
      <c r="K63" s="85"/>
      <c r="L63" s="27"/>
      <c r="M63" s="85"/>
      <c r="N63" s="27"/>
      <c r="O63" s="85"/>
      <c r="P63" s="27"/>
      <c r="Q63" s="85"/>
      <c r="R63" s="27"/>
      <c r="S63" s="85"/>
      <c r="T63" s="85"/>
      <c r="U63" s="27"/>
      <c r="V63" s="85"/>
      <c r="W63" s="27"/>
      <c r="X63" s="85"/>
      <c r="Y63" s="27"/>
      <c r="Z63" s="85"/>
      <c r="AA63" s="85"/>
      <c r="AB63" s="27"/>
      <c r="AC63" s="85"/>
      <c r="AD63" s="27"/>
      <c r="AE63" s="85"/>
      <c r="AF63" s="27"/>
      <c r="AG63" s="85"/>
      <c r="AH63" s="85"/>
      <c r="AI63" s="27"/>
      <c r="AJ63" s="85"/>
      <c r="AK63" s="27"/>
      <c r="AL63" s="85"/>
      <c r="AM63" s="27"/>
      <c r="AN63" s="85"/>
      <c r="AO63" s="27"/>
      <c r="AP63" s="85"/>
      <c r="AQ63" s="27"/>
      <c r="AR63" s="27"/>
      <c r="AS63" s="27"/>
    </row>
  </sheetData>
  <sheetProtection/>
  <mergeCells count="25">
    <mergeCell ref="D4:E4"/>
    <mergeCell ref="F4:G4"/>
    <mergeCell ref="H4:I4"/>
    <mergeCell ref="K4:L4"/>
    <mergeCell ref="M4:N4"/>
    <mergeCell ref="AA4:AB4"/>
    <mergeCell ref="AC4:AD4"/>
    <mergeCell ref="AE4:AF4"/>
    <mergeCell ref="T4:U4"/>
    <mergeCell ref="V4:W4"/>
    <mergeCell ref="X4:Y4"/>
    <mergeCell ref="O4:P4"/>
    <mergeCell ref="Q4:R4"/>
    <mergeCell ref="AH4:AI4"/>
    <mergeCell ref="AJ4:AK4"/>
    <mergeCell ref="AL4:AM4"/>
    <mergeCell ref="AN4:AO4"/>
    <mergeCell ref="D3:J3"/>
    <mergeCell ref="K3:S3"/>
    <mergeCell ref="AH3:AP3"/>
    <mergeCell ref="AQ3:AT3"/>
    <mergeCell ref="AU3:AV3"/>
    <mergeCell ref="AW3:BA3"/>
    <mergeCell ref="T3:Z3"/>
    <mergeCell ref="AA3:AG3"/>
  </mergeCells>
  <printOptions/>
  <pageMargins left="0.22" right="0.2" top="0.47" bottom="0.17" header="0.4921259845" footer="0.3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6"/>
  <sheetViews>
    <sheetView zoomScale="50" zoomScaleNormal="50" workbookViewId="0" topLeftCell="A1">
      <selection activeCell="E8" sqref="E8"/>
    </sheetView>
  </sheetViews>
  <sheetFormatPr defaultColWidth="11.421875" defaultRowHeight="12.75"/>
  <cols>
    <col min="1" max="1" width="5.00390625" style="0" customWidth="1"/>
    <col min="2" max="2" width="15.57421875" style="0" customWidth="1"/>
    <col min="3" max="3" width="14.140625" style="0" customWidth="1"/>
    <col min="9" max="42" width="0" style="0" hidden="1" customWidth="1"/>
    <col min="43" max="43" width="10.57421875" style="0" hidden="1" customWidth="1"/>
    <col min="44" max="44" width="0" style="0" hidden="1" customWidth="1"/>
    <col min="45" max="45" width="18.140625" style="0" hidden="1" customWidth="1"/>
    <col min="46" max="46" width="0" style="0" hidden="1" customWidth="1"/>
  </cols>
  <sheetData>
    <row r="1" s="1" customFormat="1" ht="26.25">
      <c r="A1" s="1" t="s">
        <v>90</v>
      </c>
    </row>
    <row r="2" ht="13.5" thickBot="1"/>
    <row r="3" spans="1:45" ht="12.75">
      <c r="A3" s="17"/>
      <c r="B3" s="18"/>
      <c r="C3" s="18"/>
      <c r="D3" s="158" t="s">
        <v>70</v>
      </c>
      <c r="E3" s="158"/>
      <c r="F3" s="158"/>
      <c r="G3" s="158"/>
      <c r="H3" s="159"/>
      <c r="I3" s="150" t="s">
        <v>71</v>
      </c>
      <c r="J3" s="140"/>
      <c r="K3" s="140"/>
      <c r="L3" s="140"/>
      <c r="M3" s="147"/>
      <c r="N3" s="141" t="s">
        <v>72</v>
      </c>
      <c r="O3" s="141"/>
      <c r="P3" s="141"/>
      <c r="Q3" s="141"/>
      <c r="R3" s="141"/>
      <c r="S3" s="141"/>
      <c r="T3" s="146"/>
      <c r="U3" s="142" t="s">
        <v>73</v>
      </c>
      <c r="V3" s="142"/>
      <c r="W3" s="142"/>
      <c r="X3" s="142"/>
      <c r="Y3" s="142"/>
      <c r="Z3" s="142"/>
      <c r="AA3" s="147"/>
      <c r="AB3" s="138" t="s">
        <v>74</v>
      </c>
      <c r="AC3" s="138"/>
      <c r="AD3" s="138"/>
      <c r="AE3" s="138"/>
      <c r="AF3" s="138"/>
      <c r="AG3" s="138"/>
      <c r="AH3" s="138"/>
      <c r="AI3" s="138"/>
      <c r="AJ3" s="147"/>
      <c r="AK3" s="139" t="s">
        <v>75</v>
      </c>
      <c r="AL3" s="139"/>
      <c r="AM3" s="139"/>
      <c r="AN3" s="151"/>
      <c r="AO3" s="28"/>
      <c r="AP3" s="29"/>
      <c r="AQ3" s="18"/>
      <c r="AR3" s="18"/>
      <c r="AS3" s="30" t="s">
        <v>80</v>
      </c>
    </row>
    <row r="4" spans="1:45" s="2" customFormat="1" ht="12.75">
      <c r="A4" s="19"/>
      <c r="B4" s="8"/>
      <c r="C4" s="8"/>
      <c r="D4" s="156" t="s">
        <v>53</v>
      </c>
      <c r="E4" s="156"/>
      <c r="F4" s="156" t="s">
        <v>54</v>
      </c>
      <c r="G4" s="156"/>
      <c r="H4" s="45"/>
      <c r="I4" s="157" t="s">
        <v>55</v>
      </c>
      <c r="J4" s="153"/>
      <c r="K4" s="153" t="s">
        <v>56</v>
      </c>
      <c r="L4" s="153"/>
      <c r="M4" s="5"/>
      <c r="N4" s="155" t="s">
        <v>57</v>
      </c>
      <c r="O4" s="155"/>
      <c r="P4" s="155" t="s">
        <v>58</v>
      </c>
      <c r="Q4" s="155"/>
      <c r="R4" s="155" t="s">
        <v>59</v>
      </c>
      <c r="S4" s="155"/>
      <c r="T4" s="9"/>
      <c r="U4" s="154" t="s">
        <v>60</v>
      </c>
      <c r="V4" s="154"/>
      <c r="W4" s="154" t="s">
        <v>61</v>
      </c>
      <c r="X4" s="154"/>
      <c r="Y4" s="154" t="s">
        <v>62</v>
      </c>
      <c r="Z4" s="154"/>
      <c r="AA4" s="6"/>
      <c r="AB4" s="152" t="s">
        <v>63</v>
      </c>
      <c r="AC4" s="152"/>
      <c r="AD4" s="152" t="s">
        <v>64</v>
      </c>
      <c r="AE4" s="152"/>
      <c r="AF4" s="152" t="s">
        <v>65</v>
      </c>
      <c r="AG4" s="152"/>
      <c r="AH4" s="152" t="s">
        <v>66</v>
      </c>
      <c r="AI4" s="152"/>
      <c r="AJ4" s="7"/>
      <c r="AK4" s="10" t="s">
        <v>67</v>
      </c>
      <c r="AL4" s="10" t="s">
        <v>68</v>
      </c>
      <c r="AM4" s="10" t="s">
        <v>69</v>
      </c>
      <c r="AN4" s="25"/>
      <c r="AO4" s="19" t="s">
        <v>77</v>
      </c>
      <c r="AP4" s="8" t="s">
        <v>79</v>
      </c>
      <c r="AQ4" s="8" t="s">
        <v>83</v>
      </c>
      <c r="AR4" s="8" t="s">
        <v>83</v>
      </c>
      <c r="AS4" s="31" t="s">
        <v>81</v>
      </c>
    </row>
    <row r="5" spans="1:45" ht="12.75">
      <c r="A5" s="21"/>
      <c r="B5" s="3"/>
      <c r="C5" s="3"/>
      <c r="D5" s="11" t="s">
        <v>51</v>
      </c>
      <c r="E5" s="11" t="s">
        <v>52</v>
      </c>
      <c r="F5" s="11" t="s">
        <v>51</v>
      </c>
      <c r="G5" s="11" t="s">
        <v>52</v>
      </c>
      <c r="H5" s="46" t="s">
        <v>76</v>
      </c>
      <c r="I5" s="43" t="s">
        <v>51</v>
      </c>
      <c r="J5" s="12" t="s">
        <v>52</v>
      </c>
      <c r="K5" s="12" t="s">
        <v>51</v>
      </c>
      <c r="L5" s="12" t="s">
        <v>52</v>
      </c>
      <c r="M5" s="12" t="s">
        <v>76</v>
      </c>
      <c r="N5" s="13" t="s">
        <v>51</v>
      </c>
      <c r="O5" s="13" t="s">
        <v>52</v>
      </c>
      <c r="P5" s="13" t="s">
        <v>51</v>
      </c>
      <c r="Q5" s="13" t="s">
        <v>52</v>
      </c>
      <c r="R5" s="13" t="s">
        <v>51</v>
      </c>
      <c r="S5" s="13" t="s">
        <v>52</v>
      </c>
      <c r="T5" s="13" t="s">
        <v>76</v>
      </c>
      <c r="U5" s="14" t="s">
        <v>51</v>
      </c>
      <c r="V5" s="14" t="s">
        <v>52</v>
      </c>
      <c r="W5" s="14" t="s">
        <v>51</v>
      </c>
      <c r="X5" s="14" t="s">
        <v>52</v>
      </c>
      <c r="Y5" s="14" t="s">
        <v>51</v>
      </c>
      <c r="Z5" s="14" t="s">
        <v>52</v>
      </c>
      <c r="AA5" s="14" t="s">
        <v>76</v>
      </c>
      <c r="AB5" s="15" t="s">
        <v>51</v>
      </c>
      <c r="AC5" s="15" t="s">
        <v>52</v>
      </c>
      <c r="AD5" s="15" t="s">
        <v>51</v>
      </c>
      <c r="AE5" s="15" t="s">
        <v>52</v>
      </c>
      <c r="AF5" s="15" t="s">
        <v>51</v>
      </c>
      <c r="AG5" s="15" t="s">
        <v>52</v>
      </c>
      <c r="AH5" s="15" t="s">
        <v>51</v>
      </c>
      <c r="AI5" s="15" t="s">
        <v>52</v>
      </c>
      <c r="AJ5" s="15" t="s">
        <v>76</v>
      </c>
      <c r="AK5" s="16" t="s">
        <v>52</v>
      </c>
      <c r="AL5" s="16" t="s">
        <v>52</v>
      </c>
      <c r="AM5" s="16" t="s">
        <v>52</v>
      </c>
      <c r="AN5" s="26" t="s">
        <v>76</v>
      </c>
      <c r="AO5" s="19" t="s">
        <v>78</v>
      </c>
      <c r="AP5" s="8" t="s">
        <v>77</v>
      </c>
      <c r="AQ5" s="3" t="s">
        <v>84</v>
      </c>
      <c r="AR5" s="3" t="s">
        <v>85</v>
      </c>
      <c r="AS5" s="31" t="s">
        <v>82</v>
      </c>
    </row>
    <row r="6" spans="1:45" ht="12.75">
      <c r="A6" s="21">
        <v>1</v>
      </c>
      <c r="B6" s="3" t="s">
        <v>0</v>
      </c>
      <c r="C6" s="3" t="s">
        <v>1</v>
      </c>
      <c r="D6" s="40" t="s">
        <v>86</v>
      </c>
      <c r="E6" s="41">
        <f aca="true" t="shared" si="0" ref="E6:E46">SUM(D6+10)/5</f>
        <v>0</v>
      </c>
      <c r="F6" s="42">
        <v>0</v>
      </c>
      <c r="G6" s="41">
        <f aca="true" t="shared" si="1" ref="G6:G46">SUM(F6)</f>
        <v>0</v>
      </c>
      <c r="H6" s="47">
        <f>LARGE((E6,G6),1)</f>
        <v>0</v>
      </c>
      <c r="I6" s="44">
        <v>56.6</v>
      </c>
      <c r="J6" s="27">
        <f aca="true" t="shared" si="2" ref="J6:J46">SUM(I6-56.6)/-3</f>
        <v>0</v>
      </c>
      <c r="K6" s="36" t="s">
        <v>87</v>
      </c>
      <c r="L6" s="27">
        <f aca="true" t="shared" si="3" ref="L6:L46">SUM(K6+35)/10</f>
        <v>0</v>
      </c>
      <c r="M6" s="38">
        <f>LARGE((J6,L6),1)</f>
        <v>0</v>
      </c>
      <c r="N6" s="37">
        <v>14.5</v>
      </c>
      <c r="O6" s="27">
        <f aca="true" t="shared" si="4" ref="O6:O46">SUM(N6-14.5)*-2</f>
        <v>0</v>
      </c>
      <c r="P6" s="37">
        <v>22</v>
      </c>
      <c r="Q6" s="27">
        <f aca="true" t="shared" si="5" ref="Q6:Q46">SUM(P6-22)/-1</f>
        <v>0</v>
      </c>
      <c r="R6" s="37">
        <v>540</v>
      </c>
      <c r="S6" s="27">
        <f aca="true" t="shared" si="6" ref="S6:S46">SUM(540-R6)/20</f>
        <v>0</v>
      </c>
      <c r="T6" s="38">
        <f>LARGE((O6,Q6,S6),1)</f>
        <v>0</v>
      </c>
      <c r="U6" s="37">
        <v>1.3</v>
      </c>
      <c r="V6" s="27">
        <f aca="true" t="shared" si="7" ref="V6:V46">SUM(U6-1.3)*2</f>
        <v>0</v>
      </c>
      <c r="W6" s="37">
        <v>0.8</v>
      </c>
      <c r="X6" s="27">
        <f aca="true" t="shared" si="8" ref="X6:X46">SUM(W6-0.8)*10</f>
        <v>0</v>
      </c>
      <c r="Y6" s="37">
        <v>2.5</v>
      </c>
      <c r="Z6" s="27">
        <f aca="true" t="shared" si="9" ref="Z6:Z46">SUM(Y6-2.5)</f>
        <v>0</v>
      </c>
      <c r="AA6" s="38">
        <f>LARGE((V6,X6,Z6),1)</f>
        <v>0</v>
      </c>
      <c r="AB6" s="36" t="s">
        <v>88</v>
      </c>
      <c r="AC6" s="27">
        <f aca="true" t="shared" si="10" ref="AC6:AC46">SUM(AB6+0.5)/1.5</f>
        <v>0</v>
      </c>
      <c r="AD6" s="36">
        <v>3</v>
      </c>
      <c r="AE6" s="27">
        <f aca="true" t="shared" si="11" ref="AE6:AE46">SUM(AD6-3)/6</f>
        <v>0</v>
      </c>
      <c r="AF6" s="36" t="s">
        <v>89</v>
      </c>
      <c r="AG6" s="27">
        <f aca="true" t="shared" si="12" ref="AG6:AG46">SUM(AF6+2)/5</f>
        <v>0</v>
      </c>
      <c r="AH6" s="37">
        <v>11</v>
      </c>
      <c r="AI6" s="27">
        <f aca="true" t="shared" si="13" ref="AI6:AI46">SUM(AH6-11)/4</f>
        <v>0</v>
      </c>
      <c r="AJ6" s="38">
        <f>LARGE((AC6,AE6,AG6,AI6),1)</f>
        <v>0</v>
      </c>
      <c r="AK6" s="39">
        <v>0</v>
      </c>
      <c r="AL6" s="39">
        <v>0</v>
      </c>
      <c r="AM6" s="39">
        <v>0</v>
      </c>
      <c r="AN6" s="38">
        <f aca="true" t="shared" si="14" ref="AN6:AN46">LARGE(AK6:AM6,1)</f>
        <v>0</v>
      </c>
      <c r="AO6" s="32">
        <f aca="true" t="shared" si="15" ref="AO6:AO46">SUM(E6+G6+J6+L6+O6+Q6+S6+V6+X6+Z6+AC6+AE6+AG6+AI6+AK6+AL6+AM6)</f>
        <v>0</v>
      </c>
      <c r="AP6" s="27">
        <f aca="true" t="shared" si="16" ref="AP6:AP46">SUM(H6+M6+T6+AA6+AJ6+AN6)</f>
        <v>0</v>
      </c>
      <c r="AQ6" s="27">
        <f>SMALL((M6,H6,T6,AA6,AJ6,AN6),1)</f>
        <v>0</v>
      </c>
      <c r="AR6" s="27">
        <f>SMALL((M6,H6,T6,AA6,AJ6,AN6),2)</f>
        <v>0</v>
      </c>
      <c r="AS6" s="33">
        <f aca="true" t="shared" si="17" ref="AS6:AS46">SUM(AP6-AR6-AQ6)</f>
        <v>0</v>
      </c>
    </row>
    <row r="7" spans="1:45" ht="12.75">
      <c r="A7" s="21">
        <v>2</v>
      </c>
      <c r="B7" s="3" t="s">
        <v>0</v>
      </c>
      <c r="C7" s="3" t="s">
        <v>2</v>
      </c>
      <c r="D7" s="40" t="s">
        <v>86</v>
      </c>
      <c r="E7" s="41">
        <f t="shared" si="0"/>
        <v>0</v>
      </c>
      <c r="F7" s="42">
        <v>0</v>
      </c>
      <c r="G7" s="41">
        <f t="shared" si="1"/>
        <v>0</v>
      </c>
      <c r="H7" s="47">
        <f>LARGE((E7,G7),1)</f>
        <v>0</v>
      </c>
      <c r="I7" s="44">
        <v>56.6</v>
      </c>
      <c r="J7" s="27">
        <f t="shared" si="2"/>
        <v>0</v>
      </c>
      <c r="K7" s="36" t="s">
        <v>87</v>
      </c>
      <c r="L7" s="27">
        <f t="shared" si="3"/>
        <v>0</v>
      </c>
      <c r="M7" s="38">
        <f>LARGE((J7,L7),1)</f>
        <v>0</v>
      </c>
      <c r="N7" s="37">
        <v>14.5</v>
      </c>
      <c r="O7" s="27">
        <f t="shared" si="4"/>
        <v>0</v>
      </c>
      <c r="P7" s="37">
        <v>22</v>
      </c>
      <c r="Q7" s="27">
        <f t="shared" si="5"/>
        <v>0</v>
      </c>
      <c r="R7" s="37">
        <v>540</v>
      </c>
      <c r="S7" s="27">
        <f t="shared" si="6"/>
        <v>0</v>
      </c>
      <c r="T7" s="38">
        <f>LARGE((O7,Q7,S7),1)</f>
        <v>0</v>
      </c>
      <c r="U7" s="37">
        <v>1.3</v>
      </c>
      <c r="V7" s="27">
        <f t="shared" si="7"/>
        <v>0</v>
      </c>
      <c r="W7" s="37">
        <v>0.8</v>
      </c>
      <c r="X7" s="27">
        <f t="shared" si="8"/>
        <v>0</v>
      </c>
      <c r="Y7" s="37">
        <v>2.5</v>
      </c>
      <c r="Z7" s="27">
        <f t="shared" si="9"/>
        <v>0</v>
      </c>
      <c r="AA7" s="38">
        <f>LARGE((V7,X7,Z7),1)</f>
        <v>0</v>
      </c>
      <c r="AB7" s="36" t="s">
        <v>88</v>
      </c>
      <c r="AC7" s="27">
        <f t="shared" si="10"/>
        <v>0</v>
      </c>
      <c r="AD7" s="36">
        <v>3</v>
      </c>
      <c r="AE7" s="27">
        <f t="shared" si="11"/>
        <v>0</v>
      </c>
      <c r="AF7" s="36" t="s">
        <v>89</v>
      </c>
      <c r="AG7" s="27">
        <f t="shared" si="12"/>
        <v>0</v>
      </c>
      <c r="AH7" s="37">
        <v>11</v>
      </c>
      <c r="AI7" s="27">
        <f t="shared" si="13"/>
        <v>0</v>
      </c>
      <c r="AJ7" s="38">
        <f>LARGE((AC7,AE7,AG7,AI7),1)</f>
        <v>0</v>
      </c>
      <c r="AK7" s="39">
        <v>0</v>
      </c>
      <c r="AL7" s="39">
        <v>0</v>
      </c>
      <c r="AM7" s="39">
        <v>0</v>
      </c>
      <c r="AN7" s="38">
        <f t="shared" si="14"/>
        <v>0</v>
      </c>
      <c r="AO7" s="32">
        <f t="shared" si="15"/>
        <v>0</v>
      </c>
      <c r="AP7" s="27">
        <f t="shared" si="16"/>
        <v>0</v>
      </c>
      <c r="AQ7" s="27">
        <f>SMALL((M7,H7,T7,AA7,AJ7,AN7),1)</f>
        <v>0</v>
      </c>
      <c r="AR7" s="27">
        <f>SMALL((M7,H7,T7,AA7,AJ7,AN7),2)</f>
        <v>0</v>
      </c>
      <c r="AS7" s="33">
        <f t="shared" si="17"/>
        <v>0</v>
      </c>
    </row>
    <row r="8" spans="1:45" ht="12.75">
      <c r="A8" s="21">
        <v>3</v>
      </c>
      <c r="B8" s="3" t="s">
        <v>0</v>
      </c>
      <c r="C8" s="3" t="s">
        <v>3</v>
      </c>
      <c r="D8" s="40" t="s">
        <v>86</v>
      </c>
      <c r="E8" s="41">
        <f t="shared" si="0"/>
        <v>0</v>
      </c>
      <c r="F8" s="42">
        <v>0</v>
      </c>
      <c r="G8" s="41">
        <f t="shared" si="1"/>
        <v>0</v>
      </c>
      <c r="H8" s="47">
        <f>LARGE((E8,G8),1)</f>
        <v>0</v>
      </c>
      <c r="I8" s="44">
        <v>56.6</v>
      </c>
      <c r="J8" s="27">
        <f t="shared" si="2"/>
        <v>0</v>
      </c>
      <c r="K8" s="36" t="s">
        <v>87</v>
      </c>
      <c r="L8" s="27">
        <f t="shared" si="3"/>
        <v>0</v>
      </c>
      <c r="M8" s="38">
        <f>LARGE((J8,L8),1)</f>
        <v>0</v>
      </c>
      <c r="N8" s="37">
        <v>14.5</v>
      </c>
      <c r="O8" s="27">
        <f t="shared" si="4"/>
        <v>0</v>
      </c>
      <c r="P8" s="37">
        <v>22</v>
      </c>
      <c r="Q8" s="27">
        <f t="shared" si="5"/>
        <v>0</v>
      </c>
      <c r="R8" s="37">
        <v>540</v>
      </c>
      <c r="S8" s="27">
        <f t="shared" si="6"/>
        <v>0</v>
      </c>
      <c r="T8" s="38">
        <f>LARGE((O8,Q8,S8),1)</f>
        <v>0</v>
      </c>
      <c r="U8" s="37">
        <v>1.3</v>
      </c>
      <c r="V8" s="27">
        <f t="shared" si="7"/>
        <v>0</v>
      </c>
      <c r="W8" s="37">
        <v>0.8</v>
      </c>
      <c r="X8" s="27">
        <f t="shared" si="8"/>
        <v>0</v>
      </c>
      <c r="Y8" s="37">
        <v>2.5</v>
      </c>
      <c r="Z8" s="27">
        <f t="shared" si="9"/>
        <v>0</v>
      </c>
      <c r="AA8" s="38">
        <f>LARGE((V8,X8,Z8),1)</f>
        <v>0</v>
      </c>
      <c r="AB8" s="36" t="s">
        <v>88</v>
      </c>
      <c r="AC8" s="27">
        <f t="shared" si="10"/>
        <v>0</v>
      </c>
      <c r="AD8" s="36">
        <v>3</v>
      </c>
      <c r="AE8" s="27">
        <f t="shared" si="11"/>
        <v>0</v>
      </c>
      <c r="AF8" s="36" t="s">
        <v>89</v>
      </c>
      <c r="AG8" s="27">
        <f t="shared" si="12"/>
        <v>0</v>
      </c>
      <c r="AH8" s="37">
        <v>11</v>
      </c>
      <c r="AI8" s="27">
        <f t="shared" si="13"/>
        <v>0</v>
      </c>
      <c r="AJ8" s="38">
        <f>LARGE((AC8,AE8,AG8,AI8),1)</f>
        <v>0</v>
      </c>
      <c r="AK8" s="39">
        <v>0</v>
      </c>
      <c r="AL8" s="39">
        <v>0</v>
      </c>
      <c r="AM8" s="39">
        <v>0</v>
      </c>
      <c r="AN8" s="38">
        <f t="shared" si="14"/>
        <v>0</v>
      </c>
      <c r="AO8" s="32">
        <f t="shared" si="15"/>
        <v>0</v>
      </c>
      <c r="AP8" s="27">
        <f t="shared" si="16"/>
        <v>0</v>
      </c>
      <c r="AQ8" s="27">
        <f>SMALL((M8,H8,T8,AA8,AJ8,AN8),1)</f>
        <v>0</v>
      </c>
      <c r="AR8" s="27">
        <f>SMALL((M8,H8,T8,AA8,AJ8,AN8),2)</f>
        <v>0</v>
      </c>
      <c r="AS8" s="33">
        <f t="shared" si="17"/>
        <v>0</v>
      </c>
    </row>
    <row r="9" spans="1:45" ht="12.75">
      <c r="A9" s="21">
        <v>4</v>
      </c>
      <c r="B9" s="3" t="s">
        <v>4</v>
      </c>
      <c r="C9" s="3" t="s">
        <v>5</v>
      </c>
      <c r="D9" s="40" t="s">
        <v>86</v>
      </c>
      <c r="E9" s="41">
        <f t="shared" si="0"/>
        <v>0</v>
      </c>
      <c r="F9" s="42">
        <v>0</v>
      </c>
      <c r="G9" s="41">
        <f t="shared" si="1"/>
        <v>0</v>
      </c>
      <c r="H9" s="47">
        <f>LARGE((E9,G9),1)</f>
        <v>0</v>
      </c>
      <c r="I9" s="44">
        <v>56.6</v>
      </c>
      <c r="J9" s="27">
        <f t="shared" si="2"/>
        <v>0</v>
      </c>
      <c r="K9" s="36" t="s">
        <v>87</v>
      </c>
      <c r="L9" s="27">
        <f t="shared" si="3"/>
        <v>0</v>
      </c>
      <c r="M9" s="38">
        <f>LARGE((J9,L9),1)</f>
        <v>0</v>
      </c>
      <c r="N9" s="37">
        <v>14.5</v>
      </c>
      <c r="O9" s="27">
        <f t="shared" si="4"/>
        <v>0</v>
      </c>
      <c r="P9" s="37">
        <v>22</v>
      </c>
      <c r="Q9" s="27">
        <f t="shared" si="5"/>
        <v>0</v>
      </c>
      <c r="R9" s="37">
        <v>540</v>
      </c>
      <c r="S9" s="27">
        <f t="shared" si="6"/>
        <v>0</v>
      </c>
      <c r="T9" s="38">
        <f>LARGE((O9,Q9,S9),1)</f>
        <v>0</v>
      </c>
      <c r="U9" s="37">
        <v>1.3</v>
      </c>
      <c r="V9" s="27">
        <f t="shared" si="7"/>
        <v>0</v>
      </c>
      <c r="W9" s="37">
        <v>0.8</v>
      </c>
      <c r="X9" s="27">
        <f t="shared" si="8"/>
        <v>0</v>
      </c>
      <c r="Y9" s="37">
        <v>2.5</v>
      </c>
      <c r="Z9" s="27">
        <f t="shared" si="9"/>
        <v>0</v>
      </c>
      <c r="AA9" s="38">
        <f>LARGE((V9,X9,Z9),1)</f>
        <v>0</v>
      </c>
      <c r="AB9" s="36" t="s">
        <v>88</v>
      </c>
      <c r="AC9" s="27">
        <f t="shared" si="10"/>
        <v>0</v>
      </c>
      <c r="AD9" s="36">
        <v>3</v>
      </c>
      <c r="AE9" s="27">
        <f t="shared" si="11"/>
        <v>0</v>
      </c>
      <c r="AF9" s="36" t="s">
        <v>89</v>
      </c>
      <c r="AG9" s="27">
        <f t="shared" si="12"/>
        <v>0</v>
      </c>
      <c r="AH9" s="37">
        <v>11</v>
      </c>
      <c r="AI9" s="27">
        <f t="shared" si="13"/>
        <v>0</v>
      </c>
      <c r="AJ9" s="38">
        <f>LARGE((AC9,AE9,AG9,AI9),1)</f>
        <v>0</v>
      </c>
      <c r="AK9" s="39">
        <v>0</v>
      </c>
      <c r="AL9" s="39">
        <v>0</v>
      </c>
      <c r="AM9" s="39">
        <v>0</v>
      </c>
      <c r="AN9" s="38">
        <f t="shared" si="14"/>
        <v>0</v>
      </c>
      <c r="AO9" s="32">
        <f t="shared" si="15"/>
        <v>0</v>
      </c>
      <c r="AP9" s="27">
        <f t="shared" si="16"/>
        <v>0</v>
      </c>
      <c r="AQ9" s="27">
        <f>SMALL((M9,H9,T9,AA9,AJ9,AN9),1)</f>
        <v>0</v>
      </c>
      <c r="AR9" s="27">
        <f>SMALL((M9,H9,T9,AA9,AJ9,AN9),2)</f>
        <v>0</v>
      </c>
      <c r="AS9" s="33">
        <f t="shared" si="17"/>
        <v>0</v>
      </c>
    </row>
    <row r="10" spans="1:45" ht="12.75">
      <c r="A10" s="21">
        <v>5</v>
      </c>
      <c r="B10" s="3" t="s">
        <v>4</v>
      </c>
      <c r="C10" s="3" t="s">
        <v>49</v>
      </c>
      <c r="D10" s="40" t="s">
        <v>86</v>
      </c>
      <c r="E10" s="41">
        <f t="shared" si="0"/>
        <v>0</v>
      </c>
      <c r="F10" s="42">
        <v>0</v>
      </c>
      <c r="G10" s="41">
        <f t="shared" si="1"/>
        <v>0</v>
      </c>
      <c r="H10" s="47">
        <f>LARGE((E10,G10),1)</f>
        <v>0</v>
      </c>
      <c r="I10" s="44">
        <v>56.6</v>
      </c>
      <c r="J10" s="27">
        <f t="shared" si="2"/>
        <v>0</v>
      </c>
      <c r="K10" s="36" t="s">
        <v>87</v>
      </c>
      <c r="L10" s="27">
        <f t="shared" si="3"/>
        <v>0</v>
      </c>
      <c r="M10" s="38">
        <f>LARGE((J10,L10),1)</f>
        <v>0</v>
      </c>
      <c r="N10" s="37">
        <v>14.5</v>
      </c>
      <c r="O10" s="27">
        <f t="shared" si="4"/>
        <v>0</v>
      </c>
      <c r="P10" s="37">
        <v>22</v>
      </c>
      <c r="Q10" s="27">
        <f t="shared" si="5"/>
        <v>0</v>
      </c>
      <c r="R10" s="37">
        <v>540</v>
      </c>
      <c r="S10" s="27">
        <f t="shared" si="6"/>
        <v>0</v>
      </c>
      <c r="T10" s="38">
        <f>LARGE((O10,Q10,S10),1)</f>
        <v>0</v>
      </c>
      <c r="U10" s="37">
        <v>1.3</v>
      </c>
      <c r="V10" s="27">
        <f t="shared" si="7"/>
        <v>0</v>
      </c>
      <c r="W10" s="37">
        <v>0.8</v>
      </c>
      <c r="X10" s="27">
        <f t="shared" si="8"/>
        <v>0</v>
      </c>
      <c r="Y10" s="37">
        <v>2.5</v>
      </c>
      <c r="Z10" s="27">
        <f t="shared" si="9"/>
        <v>0</v>
      </c>
      <c r="AA10" s="38">
        <f>LARGE((V10,X10,Z10),1)</f>
        <v>0</v>
      </c>
      <c r="AB10" s="36" t="s">
        <v>88</v>
      </c>
      <c r="AC10" s="27">
        <f t="shared" si="10"/>
        <v>0</v>
      </c>
      <c r="AD10" s="36">
        <v>3</v>
      </c>
      <c r="AE10" s="27">
        <f t="shared" si="11"/>
        <v>0</v>
      </c>
      <c r="AF10" s="36" t="s">
        <v>89</v>
      </c>
      <c r="AG10" s="27">
        <f t="shared" si="12"/>
        <v>0</v>
      </c>
      <c r="AH10" s="37">
        <v>11</v>
      </c>
      <c r="AI10" s="27">
        <f t="shared" si="13"/>
        <v>0</v>
      </c>
      <c r="AJ10" s="38">
        <f>LARGE((AC10,AE10,AG10,AI10),1)</f>
        <v>0</v>
      </c>
      <c r="AK10" s="39">
        <v>0</v>
      </c>
      <c r="AL10" s="39">
        <v>0</v>
      </c>
      <c r="AM10" s="39">
        <v>0</v>
      </c>
      <c r="AN10" s="38">
        <f t="shared" si="14"/>
        <v>0</v>
      </c>
      <c r="AO10" s="32">
        <f t="shared" si="15"/>
        <v>0</v>
      </c>
      <c r="AP10" s="27">
        <f t="shared" si="16"/>
        <v>0</v>
      </c>
      <c r="AQ10" s="27">
        <f>SMALL((M10,H10,T10,AA10,AJ10,AN10),1)</f>
        <v>0</v>
      </c>
      <c r="AR10" s="27">
        <f>SMALL((M10,H10,T10,AA10,AJ10,AN10),2)</f>
        <v>0</v>
      </c>
      <c r="AS10" s="33">
        <f t="shared" si="17"/>
        <v>0</v>
      </c>
    </row>
    <row r="11" spans="1:45" ht="12.75">
      <c r="A11" s="21">
        <v>6</v>
      </c>
      <c r="B11" s="3" t="s">
        <v>6</v>
      </c>
      <c r="C11" s="3" t="s">
        <v>7</v>
      </c>
      <c r="D11" s="40" t="s">
        <v>86</v>
      </c>
      <c r="E11" s="41">
        <f t="shared" si="0"/>
        <v>0</v>
      </c>
      <c r="F11" s="42">
        <v>0</v>
      </c>
      <c r="G11" s="41">
        <f t="shared" si="1"/>
        <v>0</v>
      </c>
      <c r="H11" s="47">
        <f>LARGE((E11,G11),1)</f>
        <v>0</v>
      </c>
      <c r="I11" s="44">
        <v>56.6</v>
      </c>
      <c r="J11" s="27">
        <f t="shared" si="2"/>
        <v>0</v>
      </c>
      <c r="K11" s="36" t="s">
        <v>87</v>
      </c>
      <c r="L11" s="27">
        <f t="shared" si="3"/>
        <v>0</v>
      </c>
      <c r="M11" s="38">
        <f>LARGE((J11,L11),1)</f>
        <v>0</v>
      </c>
      <c r="N11" s="37">
        <v>14.5</v>
      </c>
      <c r="O11" s="27">
        <f t="shared" si="4"/>
        <v>0</v>
      </c>
      <c r="P11" s="37">
        <v>22</v>
      </c>
      <c r="Q11" s="27">
        <f t="shared" si="5"/>
        <v>0</v>
      </c>
      <c r="R11" s="37">
        <v>540</v>
      </c>
      <c r="S11" s="27">
        <f t="shared" si="6"/>
        <v>0</v>
      </c>
      <c r="T11" s="38">
        <f>LARGE((O11,Q11,S11),1)</f>
        <v>0</v>
      </c>
      <c r="U11" s="37">
        <v>1.3</v>
      </c>
      <c r="V11" s="27">
        <f t="shared" si="7"/>
        <v>0</v>
      </c>
      <c r="W11" s="37">
        <v>0.8</v>
      </c>
      <c r="X11" s="27">
        <f t="shared" si="8"/>
        <v>0</v>
      </c>
      <c r="Y11" s="37">
        <v>2.5</v>
      </c>
      <c r="Z11" s="27">
        <f t="shared" si="9"/>
        <v>0</v>
      </c>
      <c r="AA11" s="38">
        <f>LARGE((V11,X11,Z11),1)</f>
        <v>0</v>
      </c>
      <c r="AB11" s="36" t="s">
        <v>88</v>
      </c>
      <c r="AC11" s="27">
        <f t="shared" si="10"/>
        <v>0</v>
      </c>
      <c r="AD11" s="36">
        <v>3</v>
      </c>
      <c r="AE11" s="27">
        <f t="shared" si="11"/>
        <v>0</v>
      </c>
      <c r="AF11" s="36" t="s">
        <v>89</v>
      </c>
      <c r="AG11" s="27">
        <f t="shared" si="12"/>
        <v>0</v>
      </c>
      <c r="AH11" s="37">
        <v>11</v>
      </c>
      <c r="AI11" s="27">
        <f t="shared" si="13"/>
        <v>0</v>
      </c>
      <c r="AJ11" s="38">
        <f>LARGE((AC11,AE11,AG11,AI11),1)</f>
        <v>0</v>
      </c>
      <c r="AK11" s="39">
        <v>0</v>
      </c>
      <c r="AL11" s="39">
        <v>0</v>
      </c>
      <c r="AM11" s="39">
        <v>0</v>
      </c>
      <c r="AN11" s="38">
        <f t="shared" si="14"/>
        <v>0</v>
      </c>
      <c r="AO11" s="32">
        <f t="shared" si="15"/>
        <v>0</v>
      </c>
      <c r="AP11" s="27">
        <f t="shared" si="16"/>
        <v>0</v>
      </c>
      <c r="AQ11" s="27">
        <f>SMALL((M11,H11,T11,AA11,AJ11,AN11),1)</f>
        <v>0</v>
      </c>
      <c r="AR11" s="27">
        <f>SMALL((M11,H11,T11,AA11,AJ11,AN11),2)</f>
        <v>0</v>
      </c>
      <c r="AS11" s="33">
        <f t="shared" si="17"/>
        <v>0</v>
      </c>
    </row>
    <row r="12" spans="1:45" ht="12.75">
      <c r="A12" s="21">
        <v>7</v>
      </c>
      <c r="B12" s="3" t="s">
        <v>8</v>
      </c>
      <c r="C12" s="3" t="s">
        <v>9</v>
      </c>
      <c r="D12" s="40" t="s">
        <v>86</v>
      </c>
      <c r="E12" s="41">
        <f t="shared" si="0"/>
        <v>0</v>
      </c>
      <c r="F12" s="42">
        <v>0</v>
      </c>
      <c r="G12" s="41">
        <f t="shared" si="1"/>
        <v>0</v>
      </c>
      <c r="H12" s="47">
        <f>LARGE((E12,G12),1)</f>
        <v>0</v>
      </c>
      <c r="I12" s="44">
        <v>56.6</v>
      </c>
      <c r="J12" s="27">
        <f t="shared" si="2"/>
        <v>0</v>
      </c>
      <c r="K12" s="36" t="s">
        <v>87</v>
      </c>
      <c r="L12" s="27">
        <f t="shared" si="3"/>
        <v>0</v>
      </c>
      <c r="M12" s="38">
        <f>LARGE((J12,L12),1)</f>
        <v>0</v>
      </c>
      <c r="N12" s="37">
        <v>14.5</v>
      </c>
      <c r="O12" s="27">
        <f t="shared" si="4"/>
        <v>0</v>
      </c>
      <c r="P12" s="37">
        <v>22</v>
      </c>
      <c r="Q12" s="27">
        <f t="shared" si="5"/>
        <v>0</v>
      </c>
      <c r="R12" s="37">
        <v>540</v>
      </c>
      <c r="S12" s="27">
        <f t="shared" si="6"/>
        <v>0</v>
      </c>
      <c r="T12" s="38">
        <f>LARGE((O12,Q12,S12),1)</f>
        <v>0</v>
      </c>
      <c r="U12" s="37">
        <v>1.3</v>
      </c>
      <c r="V12" s="27">
        <f t="shared" si="7"/>
        <v>0</v>
      </c>
      <c r="W12" s="37">
        <v>0.8</v>
      </c>
      <c r="X12" s="27">
        <f t="shared" si="8"/>
        <v>0</v>
      </c>
      <c r="Y12" s="37">
        <v>2.5</v>
      </c>
      <c r="Z12" s="27">
        <f t="shared" si="9"/>
        <v>0</v>
      </c>
      <c r="AA12" s="38">
        <f>LARGE((V12,X12,Z12),1)</f>
        <v>0</v>
      </c>
      <c r="AB12" s="36" t="s">
        <v>88</v>
      </c>
      <c r="AC12" s="27">
        <f t="shared" si="10"/>
        <v>0</v>
      </c>
      <c r="AD12" s="36">
        <v>3</v>
      </c>
      <c r="AE12" s="27">
        <f t="shared" si="11"/>
        <v>0</v>
      </c>
      <c r="AF12" s="36" t="s">
        <v>89</v>
      </c>
      <c r="AG12" s="27">
        <f t="shared" si="12"/>
        <v>0</v>
      </c>
      <c r="AH12" s="37">
        <v>11</v>
      </c>
      <c r="AI12" s="27">
        <f t="shared" si="13"/>
        <v>0</v>
      </c>
      <c r="AJ12" s="38">
        <f>LARGE((AC12,AE12,AG12,AI12),1)</f>
        <v>0</v>
      </c>
      <c r="AK12" s="39">
        <v>0</v>
      </c>
      <c r="AL12" s="39">
        <v>0</v>
      </c>
      <c r="AM12" s="39">
        <v>0</v>
      </c>
      <c r="AN12" s="38">
        <f t="shared" si="14"/>
        <v>0</v>
      </c>
      <c r="AO12" s="32">
        <f t="shared" si="15"/>
        <v>0</v>
      </c>
      <c r="AP12" s="27">
        <f t="shared" si="16"/>
        <v>0</v>
      </c>
      <c r="AQ12" s="27">
        <f>SMALL((M12,H12,T12,AA12,AJ12,AN12),1)</f>
        <v>0</v>
      </c>
      <c r="AR12" s="27">
        <f>SMALL((M12,H12,T12,AA12,AJ12,AN12),2)</f>
        <v>0</v>
      </c>
      <c r="AS12" s="33">
        <f t="shared" si="17"/>
        <v>0</v>
      </c>
    </row>
    <row r="13" spans="1:45" ht="12.75">
      <c r="A13" s="21">
        <v>8</v>
      </c>
      <c r="B13" s="3" t="s">
        <v>8</v>
      </c>
      <c r="C13" s="3" t="s">
        <v>10</v>
      </c>
      <c r="D13" s="40" t="s">
        <v>86</v>
      </c>
      <c r="E13" s="41">
        <f t="shared" si="0"/>
        <v>0</v>
      </c>
      <c r="F13" s="42">
        <v>0</v>
      </c>
      <c r="G13" s="41">
        <f t="shared" si="1"/>
        <v>0</v>
      </c>
      <c r="H13" s="47">
        <f>LARGE((E13,G13),1)</f>
        <v>0</v>
      </c>
      <c r="I13" s="44">
        <v>56.6</v>
      </c>
      <c r="J13" s="27">
        <f t="shared" si="2"/>
        <v>0</v>
      </c>
      <c r="K13" s="36" t="s">
        <v>87</v>
      </c>
      <c r="L13" s="27">
        <f t="shared" si="3"/>
        <v>0</v>
      </c>
      <c r="M13" s="38">
        <f>LARGE((J13,L13),1)</f>
        <v>0</v>
      </c>
      <c r="N13" s="37">
        <v>14.5</v>
      </c>
      <c r="O13" s="27">
        <f t="shared" si="4"/>
        <v>0</v>
      </c>
      <c r="P13" s="37">
        <v>22</v>
      </c>
      <c r="Q13" s="27">
        <f t="shared" si="5"/>
        <v>0</v>
      </c>
      <c r="R13" s="37">
        <v>540</v>
      </c>
      <c r="S13" s="27">
        <f t="shared" si="6"/>
        <v>0</v>
      </c>
      <c r="T13" s="38">
        <f>LARGE((O13,Q13,S13),1)</f>
        <v>0</v>
      </c>
      <c r="U13" s="37">
        <v>1.3</v>
      </c>
      <c r="V13" s="27">
        <f t="shared" si="7"/>
        <v>0</v>
      </c>
      <c r="W13" s="37">
        <v>0.8</v>
      </c>
      <c r="X13" s="27">
        <f t="shared" si="8"/>
        <v>0</v>
      </c>
      <c r="Y13" s="37">
        <v>2.5</v>
      </c>
      <c r="Z13" s="27">
        <f t="shared" si="9"/>
        <v>0</v>
      </c>
      <c r="AA13" s="38">
        <f>LARGE((V13,X13,Z13),1)</f>
        <v>0</v>
      </c>
      <c r="AB13" s="36" t="s">
        <v>88</v>
      </c>
      <c r="AC13" s="27">
        <f t="shared" si="10"/>
        <v>0</v>
      </c>
      <c r="AD13" s="36">
        <v>3</v>
      </c>
      <c r="AE13" s="27">
        <f t="shared" si="11"/>
        <v>0</v>
      </c>
      <c r="AF13" s="36" t="s">
        <v>89</v>
      </c>
      <c r="AG13" s="27">
        <f t="shared" si="12"/>
        <v>0</v>
      </c>
      <c r="AH13" s="37">
        <v>11</v>
      </c>
      <c r="AI13" s="27">
        <f t="shared" si="13"/>
        <v>0</v>
      </c>
      <c r="AJ13" s="38">
        <f>LARGE((AC13,AE13,AG13,AI13),1)</f>
        <v>0</v>
      </c>
      <c r="AK13" s="39">
        <v>0</v>
      </c>
      <c r="AL13" s="39">
        <v>0</v>
      </c>
      <c r="AM13" s="39">
        <v>0</v>
      </c>
      <c r="AN13" s="38">
        <f t="shared" si="14"/>
        <v>0</v>
      </c>
      <c r="AO13" s="32">
        <f t="shared" si="15"/>
        <v>0</v>
      </c>
      <c r="AP13" s="27">
        <f t="shared" si="16"/>
        <v>0</v>
      </c>
      <c r="AQ13" s="27">
        <f>SMALL((M13,H13,T13,AA13,AJ13,AN13),1)</f>
        <v>0</v>
      </c>
      <c r="AR13" s="27">
        <f>SMALL((M13,H13,T13,AA13,AJ13,AN13),2)</f>
        <v>0</v>
      </c>
      <c r="AS13" s="33">
        <f t="shared" si="17"/>
        <v>0</v>
      </c>
    </row>
    <row r="14" spans="1:45" ht="12.75">
      <c r="A14" s="21">
        <v>9</v>
      </c>
      <c r="B14" s="3" t="s">
        <v>8</v>
      </c>
      <c r="C14" s="3" t="s">
        <v>11</v>
      </c>
      <c r="D14" s="40" t="s">
        <v>86</v>
      </c>
      <c r="E14" s="41">
        <f t="shared" si="0"/>
        <v>0</v>
      </c>
      <c r="F14" s="42">
        <v>0</v>
      </c>
      <c r="G14" s="41">
        <f t="shared" si="1"/>
        <v>0</v>
      </c>
      <c r="H14" s="47">
        <f>LARGE((E14,G14),1)</f>
        <v>0</v>
      </c>
      <c r="I14" s="44">
        <v>56.6</v>
      </c>
      <c r="J14" s="27">
        <f t="shared" si="2"/>
        <v>0</v>
      </c>
      <c r="K14" s="36" t="s">
        <v>87</v>
      </c>
      <c r="L14" s="27">
        <f t="shared" si="3"/>
        <v>0</v>
      </c>
      <c r="M14" s="38">
        <f>LARGE((J14,L14),1)</f>
        <v>0</v>
      </c>
      <c r="N14" s="37">
        <v>14.5</v>
      </c>
      <c r="O14" s="27">
        <f t="shared" si="4"/>
        <v>0</v>
      </c>
      <c r="P14" s="37">
        <v>22</v>
      </c>
      <c r="Q14" s="27">
        <f t="shared" si="5"/>
        <v>0</v>
      </c>
      <c r="R14" s="37">
        <v>540</v>
      </c>
      <c r="S14" s="27">
        <f t="shared" si="6"/>
        <v>0</v>
      </c>
      <c r="T14" s="38">
        <f>LARGE((O14,Q14,S14),1)</f>
        <v>0</v>
      </c>
      <c r="U14" s="37">
        <v>1.3</v>
      </c>
      <c r="V14" s="27">
        <f t="shared" si="7"/>
        <v>0</v>
      </c>
      <c r="W14" s="37">
        <v>0.8</v>
      </c>
      <c r="X14" s="27">
        <f t="shared" si="8"/>
        <v>0</v>
      </c>
      <c r="Y14" s="37">
        <v>2.5</v>
      </c>
      <c r="Z14" s="27">
        <f t="shared" si="9"/>
        <v>0</v>
      </c>
      <c r="AA14" s="38">
        <f>LARGE((V14,X14,Z14),1)</f>
        <v>0</v>
      </c>
      <c r="AB14" s="36" t="s">
        <v>88</v>
      </c>
      <c r="AC14" s="27">
        <f t="shared" si="10"/>
        <v>0</v>
      </c>
      <c r="AD14" s="36">
        <v>3</v>
      </c>
      <c r="AE14" s="27">
        <f t="shared" si="11"/>
        <v>0</v>
      </c>
      <c r="AF14" s="36" t="s">
        <v>89</v>
      </c>
      <c r="AG14" s="27">
        <f t="shared" si="12"/>
        <v>0</v>
      </c>
      <c r="AH14" s="37">
        <v>11</v>
      </c>
      <c r="AI14" s="27">
        <f t="shared" si="13"/>
        <v>0</v>
      </c>
      <c r="AJ14" s="38">
        <f>LARGE((AC14,AE14,AG14,AI14),1)</f>
        <v>0</v>
      </c>
      <c r="AK14" s="39">
        <v>0</v>
      </c>
      <c r="AL14" s="39">
        <v>0</v>
      </c>
      <c r="AM14" s="39">
        <v>0</v>
      </c>
      <c r="AN14" s="38">
        <f t="shared" si="14"/>
        <v>0</v>
      </c>
      <c r="AO14" s="32">
        <f t="shared" si="15"/>
        <v>0</v>
      </c>
      <c r="AP14" s="27">
        <f t="shared" si="16"/>
        <v>0</v>
      </c>
      <c r="AQ14" s="27">
        <f>SMALL((M14,H14,T14,AA14,AJ14,AN14),1)</f>
        <v>0</v>
      </c>
      <c r="AR14" s="27">
        <f>SMALL((M14,H14,T14,AA14,AJ14,AN14),2)</f>
        <v>0</v>
      </c>
      <c r="AS14" s="33">
        <f t="shared" si="17"/>
        <v>0</v>
      </c>
    </row>
    <row r="15" spans="1:45" ht="12.75">
      <c r="A15" s="21">
        <v>10</v>
      </c>
      <c r="B15" s="3" t="s">
        <v>12</v>
      </c>
      <c r="C15" s="3" t="s">
        <v>13</v>
      </c>
      <c r="D15" s="40" t="s">
        <v>86</v>
      </c>
      <c r="E15" s="41">
        <f t="shared" si="0"/>
        <v>0</v>
      </c>
      <c r="F15" s="42">
        <v>0</v>
      </c>
      <c r="G15" s="41">
        <f t="shared" si="1"/>
        <v>0</v>
      </c>
      <c r="H15" s="47">
        <f>LARGE((E15,G15),1)</f>
        <v>0</v>
      </c>
      <c r="I15" s="44">
        <v>56.6</v>
      </c>
      <c r="J15" s="27">
        <f t="shared" si="2"/>
        <v>0</v>
      </c>
      <c r="K15" s="36" t="s">
        <v>87</v>
      </c>
      <c r="L15" s="27">
        <f t="shared" si="3"/>
        <v>0</v>
      </c>
      <c r="M15" s="38">
        <f>LARGE((J15,L15),1)</f>
        <v>0</v>
      </c>
      <c r="N15" s="37">
        <v>14.5</v>
      </c>
      <c r="O15" s="27">
        <f t="shared" si="4"/>
        <v>0</v>
      </c>
      <c r="P15" s="37">
        <v>22</v>
      </c>
      <c r="Q15" s="27">
        <f t="shared" si="5"/>
        <v>0</v>
      </c>
      <c r="R15" s="37">
        <v>540</v>
      </c>
      <c r="S15" s="27">
        <f t="shared" si="6"/>
        <v>0</v>
      </c>
      <c r="T15" s="38">
        <f>LARGE((O15,Q15,S15),1)</f>
        <v>0</v>
      </c>
      <c r="U15" s="37">
        <v>1.3</v>
      </c>
      <c r="V15" s="27">
        <f t="shared" si="7"/>
        <v>0</v>
      </c>
      <c r="W15" s="37">
        <v>0.8</v>
      </c>
      <c r="X15" s="27">
        <f t="shared" si="8"/>
        <v>0</v>
      </c>
      <c r="Y15" s="37">
        <v>2.5</v>
      </c>
      <c r="Z15" s="27">
        <f t="shared" si="9"/>
        <v>0</v>
      </c>
      <c r="AA15" s="38">
        <f>LARGE((V15,X15,Z15),1)</f>
        <v>0</v>
      </c>
      <c r="AB15" s="36" t="s">
        <v>88</v>
      </c>
      <c r="AC15" s="27">
        <f t="shared" si="10"/>
        <v>0</v>
      </c>
      <c r="AD15" s="36">
        <v>3</v>
      </c>
      <c r="AE15" s="27">
        <f t="shared" si="11"/>
        <v>0</v>
      </c>
      <c r="AF15" s="36" t="s">
        <v>89</v>
      </c>
      <c r="AG15" s="27">
        <f t="shared" si="12"/>
        <v>0</v>
      </c>
      <c r="AH15" s="37">
        <v>11</v>
      </c>
      <c r="AI15" s="27">
        <f t="shared" si="13"/>
        <v>0</v>
      </c>
      <c r="AJ15" s="38">
        <f>LARGE((AC15,AE15,AG15,AI15),1)</f>
        <v>0</v>
      </c>
      <c r="AK15" s="39">
        <v>0</v>
      </c>
      <c r="AL15" s="39">
        <v>0</v>
      </c>
      <c r="AM15" s="39">
        <v>0</v>
      </c>
      <c r="AN15" s="38">
        <f t="shared" si="14"/>
        <v>0</v>
      </c>
      <c r="AO15" s="32">
        <f t="shared" si="15"/>
        <v>0</v>
      </c>
      <c r="AP15" s="27">
        <f t="shared" si="16"/>
        <v>0</v>
      </c>
      <c r="AQ15" s="27">
        <f>SMALL((M15,H15,T15,AA15,AJ15,AN15),1)</f>
        <v>0</v>
      </c>
      <c r="AR15" s="27">
        <f>SMALL((M15,H15,T15,AA15,AJ15,AN15),2)</f>
        <v>0</v>
      </c>
      <c r="AS15" s="33">
        <f t="shared" si="17"/>
        <v>0</v>
      </c>
    </row>
    <row r="16" spans="1:45" ht="12.75">
      <c r="A16" s="21">
        <v>11</v>
      </c>
      <c r="B16" s="3" t="s">
        <v>14</v>
      </c>
      <c r="C16" s="3" t="s">
        <v>13</v>
      </c>
      <c r="D16" s="40" t="s">
        <v>86</v>
      </c>
      <c r="E16" s="41">
        <f t="shared" si="0"/>
        <v>0</v>
      </c>
      <c r="F16" s="42">
        <v>0</v>
      </c>
      <c r="G16" s="41">
        <f t="shared" si="1"/>
        <v>0</v>
      </c>
      <c r="H16" s="47">
        <f>LARGE((E16,G16),1)</f>
        <v>0</v>
      </c>
      <c r="I16" s="44">
        <v>56.6</v>
      </c>
      <c r="J16" s="27">
        <f t="shared" si="2"/>
        <v>0</v>
      </c>
      <c r="K16" s="36" t="s">
        <v>87</v>
      </c>
      <c r="L16" s="27">
        <f t="shared" si="3"/>
        <v>0</v>
      </c>
      <c r="M16" s="38">
        <f>LARGE((J16,L16),1)</f>
        <v>0</v>
      </c>
      <c r="N16" s="37">
        <v>14.5</v>
      </c>
      <c r="O16" s="27">
        <f t="shared" si="4"/>
        <v>0</v>
      </c>
      <c r="P16" s="37">
        <v>22</v>
      </c>
      <c r="Q16" s="27">
        <f t="shared" si="5"/>
        <v>0</v>
      </c>
      <c r="R16" s="37">
        <v>540</v>
      </c>
      <c r="S16" s="27">
        <f t="shared" si="6"/>
        <v>0</v>
      </c>
      <c r="T16" s="38">
        <f>LARGE((O16,Q16,S16),1)</f>
        <v>0</v>
      </c>
      <c r="U16" s="37">
        <v>1.3</v>
      </c>
      <c r="V16" s="27">
        <f t="shared" si="7"/>
        <v>0</v>
      </c>
      <c r="W16" s="37">
        <v>0.8</v>
      </c>
      <c r="X16" s="27">
        <f t="shared" si="8"/>
        <v>0</v>
      </c>
      <c r="Y16" s="37">
        <v>2.5</v>
      </c>
      <c r="Z16" s="27">
        <f t="shared" si="9"/>
        <v>0</v>
      </c>
      <c r="AA16" s="38">
        <f>LARGE((V16,X16,Z16),1)</f>
        <v>0</v>
      </c>
      <c r="AB16" s="36" t="s">
        <v>88</v>
      </c>
      <c r="AC16" s="27">
        <f t="shared" si="10"/>
        <v>0</v>
      </c>
      <c r="AD16" s="36">
        <v>3</v>
      </c>
      <c r="AE16" s="27">
        <f t="shared" si="11"/>
        <v>0</v>
      </c>
      <c r="AF16" s="36" t="s">
        <v>89</v>
      </c>
      <c r="AG16" s="27">
        <f t="shared" si="12"/>
        <v>0</v>
      </c>
      <c r="AH16" s="37">
        <v>11</v>
      </c>
      <c r="AI16" s="27">
        <f t="shared" si="13"/>
        <v>0</v>
      </c>
      <c r="AJ16" s="38">
        <f>LARGE((AC16,AE16,AG16,AI16),1)</f>
        <v>0</v>
      </c>
      <c r="AK16" s="39">
        <v>0</v>
      </c>
      <c r="AL16" s="39">
        <v>0</v>
      </c>
      <c r="AM16" s="39">
        <v>0</v>
      </c>
      <c r="AN16" s="38">
        <f t="shared" si="14"/>
        <v>0</v>
      </c>
      <c r="AO16" s="32">
        <f t="shared" si="15"/>
        <v>0</v>
      </c>
      <c r="AP16" s="27">
        <f t="shared" si="16"/>
        <v>0</v>
      </c>
      <c r="AQ16" s="27">
        <f>SMALL((M16,H16,T16,AA16,AJ16,AN16),1)</f>
        <v>0</v>
      </c>
      <c r="AR16" s="27">
        <f>SMALL((M16,H16,T16,AA16,AJ16,AN16),2)</f>
        <v>0</v>
      </c>
      <c r="AS16" s="33">
        <f t="shared" si="17"/>
        <v>0</v>
      </c>
    </row>
    <row r="17" spans="1:45" ht="12.75">
      <c r="A17" s="21">
        <v>12</v>
      </c>
      <c r="B17" s="3" t="s">
        <v>15</v>
      </c>
      <c r="C17" s="3" t="s">
        <v>11</v>
      </c>
      <c r="D17" s="40" t="s">
        <v>86</v>
      </c>
      <c r="E17" s="41">
        <f t="shared" si="0"/>
        <v>0</v>
      </c>
      <c r="F17" s="42">
        <v>0</v>
      </c>
      <c r="G17" s="41">
        <f t="shared" si="1"/>
        <v>0</v>
      </c>
      <c r="H17" s="47">
        <f>LARGE((E17,G17),1)</f>
        <v>0</v>
      </c>
      <c r="I17" s="44">
        <v>56.6</v>
      </c>
      <c r="J17" s="27">
        <f t="shared" si="2"/>
        <v>0</v>
      </c>
      <c r="K17" s="36" t="s">
        <v>87</v>
      </c>
      <c r="L17" s="27">
        <f t="shared" si="3"/>
        <v>0</v>
      </c>
      <c r="M17" s="38">
        <f>LARGE((J17,L17),1)</f>
        <v>0</v>
      </c>
      <c r="N17" s="37">
        <v>14.5</v>
      </c>
      <c r="O17" s="27">
        <f t="shared" si="4"/>
        <v>0</v>
      </c>
      <c r="P17" s="37">
        <v>22</v>
      </c>
      <c r="Q17" s="27">
        <f t="shared" si="5"/>
        <v>0</v>
      </c>
      <c r="R17" s="37">
        <v>540</v>
      </c>
      <c r="S17" s="27">
        <f t="shared" si="6"/>
        <v>0</v>
      </c>
      <c r="T17" s="38">
        <f>LARGE((O17,Q17,S17),1)</f>
        <v>0</v>
      </c>
      <c r="U17" s="37">
        <v>1.3</v>
      </c>
      <c r="V17" s="27">
        <f t="shared" si="7"/>
        <v>0</v>
      </c>
      <c r="W17" s="37">
        <v>0.8</v>
      </c>
      <c r="X17" s="27">
        <f t="shared" si="8"/>
        <v>0</v>
      </c>
      <c r="Y17" s="37">
        <v>2.5</v>
      </c>
      <c r="Z17" s="27">
        <f t="shared" si="9"/>
        <v>0</v>
      </c>
      <c r="AA17" s="38">
        <f>LARGE((V17,X17,Z17),1)</f>
        <v>0</v>
      </c>
      <c r="AB17" s="36" t="s">
        <v>88</v>
      </c>
      <c r="AC17" s="27">
        <f t="shared" si="10"/>
        <v>0</v>
      </c>
      <c r="AD17" s="36">
        <v>3</v>
      </c>
      <c r="AE17" s="27">
        <f t="shared" si="11"/>
        <v>0</v>
      </c>
      <c r="AF17" s="36" t="s">
        <v>89</v>
      </c>
      <c r="AG17" s="27">
        <f t="shared" si="12"/>
        <v>0</v>
      </c>
      <c r="AH17" s="37">
        <v>11</v>
      </c>
      <c r="AI17" s="27">
        <f t="shared" si="13"/>
        <v>0</v>
      </c>
      <c r="AJ17" s="38">
        <f>LARGE((AC17,AE17,AG17,AI17),1)</f>
        <v>0</v>
      </c>
      <c r="AK17" s="39">
        <v>0</v>
      </c>
      <c r="AL17" s="39">
        <v>0</v>
      </c>
      <c r="AM17" s="39">
        <v>0</v>
      </c>
      <c r="AN17" s="38">
        <f t="shared" si="14"/>
        <v>0</v>
      </c>
      <c r="AO17" s="32">
        <f t="shared" si="15"/>
        <v>0</v>
      </c>
      <c r="AP17" s="27">
        <f t="shared" si="16"/>
        <v>0</v>
      </c>
      <c r="AQ17" s="27">
        <f>SMALL((M17,H17,T17,AA17,AJ17,AN17),1)</f>
        <v>0</v>
      </c>
      <c r="AR17" s="27">
        <f>SMALL((M17,H17,T17,AA17,AJ17,AN17),2)</f>
        <v>0</v>
      </c>
      <c r="AS17" s="33">
        <f t="shared" si="17"/>
        <v>0</v>
      </c>
    </row>
    <row r="18" spans="1:45" ht="12.75">
      <c r="A18" s="21">
        <v>13</v>
      </c>
      <c r="B18" s="3" t="s">
        <v>15</v>
      </c>
      <c r="C18" s="3" t="s">
        <v>16</v>
      </c>
      <c r="D18" s="40" t="s">
        <v>86</v>
      </c>
      <c r="E18" s="41">
        <f t="shared" si="0"/>
        <v>0</v>
      </c>
      <c r="F18" s="42">
        <v>0</v>
      </c>
      <c r="G18" s="41">
        <f t="shared" si="1"/>
        <v>0</v>
      </c>
      <c r="H18" s="47">
        <f>LARGE((E18,G18),1)</f>
        <v>0</v>
      </c>
      <c r="I18" s="44">
        <v>56.6</v>
      </c>
      <c r="J18" s="27">
        <f t="shared" si="2"/>
        <v>0</v>
      </c>
      <c r="K18" s="36" t="s">
        <v>87</v>
      </c>
      <c r="L18" s="27">
        <f t="shared" si="3"/>
        <v>0</v>
      </c>
      <c r="M18" s="38">
        <f>LARGE((J18,L18),1)</f>
        <v>0</v>
      </c>
      <c r="N18" s="37">
        <v>14.5</v>
      </c>
      <c r="O18" s="27">
        <f t="shared" si="4"/>
        <v>0</v>
      </c>
      <c r="P18" s="37">
        <v>22</v>
      </c>
      <c r="Q18" s="27">
        <f t="shared" si="5"/>
        <v>0</v>
      </c>
      <c r="R18" s="37">
        <v>540</v>
      </c>
      <c r="S18" s="27">
        <f t="shared" si="6"/>
        <v>0</v>
      </c>
      <c r="T18" s="38">
        <f>LARGE((O18,Q18,S18),1)</f>
        <v>0</v>
      </c>
      <c r="U18" s="37">
        <v>1.3</v>
      </c>
      <c r="V18" s="27">
        <f t="shared" si="7"/>
        <v>0</v>
      </c>
      <c r="W18" s="37">
        <v>0.8</v>
      </c>
      <c r="X18" s="27">
        <f t="shared" si="8"/>
        <v>0</v>
      </c>
      <c r="Y18" s="37">
        <v>2.5</v>
      </c>
      <c r="Z18" s="27">
        <f t="shared" si="9"/>
        <v>0</v>
      </c>
      <c r="AA18" s="38">
        <f>LARGE((V18,X18,Z18),1)</f>
        <v>0</v>
      </c>
      <c r="AB18" s="36" t="s">
        <v>88</v>
      </c>
      <c r="AC18" s="27">
        <f t="shared" si="10"/>
        <v>0</v>
      </c>
      <c r="AD18" s="36">
        <v>3</v>
      </c>
      <c r="AE18" s="27">
        <f t="shared" si="11"/>
        <v>0</v>
      </c>
      <c r="AF18" s="36" t="s">
        <v>89</v>
      </c>
      <c r="AG18" s="27">
        <f t="shared" si="12"/>
        <v>0</v>
      </c>
      <c r="AH18" s="37">
        <v>11</v>
      </c>
      <c r="AI18" s="27">
        <f t="shared" si="13"/>
        <v>0</v>
      </c>
      <c r="AJ18" s="38">
        <f>LARGE((AC18,AE18,AG18,AI18),1)</f>
        <v>0</v>
      </c>
      <c r="AK18" s="39">
        <v>0</v>
      </c>
      <c r="AL18" s="39">
        <v>0</v>
      </c>
      <c r="AM18" s="39">
        <v>0</v>
      </c>
      <c r="AN18" s="38">
        <f t="shared" si="14"/>
        <v>0</v>
      </c>
      <c r="AO18" s="32">
        <f t="shared" si="15"/>
        <v>0</v>
      </c>
      <c r="AP18" s="27">
        <f t="shared" si="16"/>
        <v>0</v>
      </c>
      <c r="AQ18" s="27">
        <f>SMALL((M18,H18,T18,AA18,AJ18,AN18),1)</f>
        <v>0</v>
      </c>
      <c r="AR18" s="27">
        <f>SMALL((M18,H18,T18,AA18,AJ18,AN18),2)</f>
        <v>0</v>
      </c>
      <c r="AS18" s="33">
        <f t="shared" si="17"/>
        <v>0</v>
      </c>
    </row>
    <row r="19" spans="1:45" ht="12.75">
      <c r="A19" s="21">
        <v>14</v>
      </c>
      <c r="B19" s="3" t="s">
        <v>15</v>
      </c>
      <c r="C19" s="3" t="s">
        <v>7</v>
      </c>
      <c r="D19" s="40" t="s">
        <v>86</v>
      </c>
      <c r="E19" s="41">
        <f t="shared" si="0"/>
        <v>0</v>
      </c>
      <c r="F19" s="42">
        <v>0</v>
      </c>
      <c r="G19" s="41">
        <f t="shared" si="1"/>
        <v>0</v>
      </c>
      <c r="H19" s="47">
        <f>LARGE((E19,G19),1)</f>
        <v>0</v>
      </c>
      <c r="I19" s="44">
        <v>56.6</v>
      </c>
      <c r="J19" s="27">
        <f t="shared" si="2"/>
        <v>0</v>
      </c>
      <c r="K19" s="36" t="s">
        <v>87</v>
      </c>
      <c r="L19" s="27">
        <f t="shared" si="3"/>
        <v>0</v>
      </c>
      <c r="M19" s="38">
        <f>LARGE((J19,L19),1)</f>
        <v>0</v>
      </c>
      <c r="N19" s="37">
        <v>14.5</v>
      </c>
      <c r="O19" s="27">
        <f t="shared" si="4"/>
        <v>0</v>
      </c>
      <c r="P19" s="37">
        <v>22</v>
      </c>
      <c r="Q19" s="27">
        <f t="shared" si="5"/>
        <v>0</v>
      </c>
      <c r="R19" s="37">
        <v>540</v>
      </c>
      <c r="S19" s="27">
        <f t="shared" si="6"/>
        <v>0</v>
      </c>
      <c r="T19" s="38">
        <f>LARGE((O19,Q19,S19),1)</f>
        <v>0</v>
      </c>
      <c r="U19" s="37">
        <v>1.3</v>
      </c>
      <c r="V19" s="27">
        <f t="shared" si="7"/>
        <v>0</v>
      </c>
      <c r="W19" s="37">
        <v>0.8</v>
      </c>
      <c r="X19" s="27">
        <f t="shared" si="8"/>
        <v>0</v>
      </c>
      <c r="Y19" s="37">
        <v>2.5</v>
      </c>
      <c r="Z19" s="27">
        <f t="shared" si="9"/>
        <v>0</v>
      </c>
      <c r="AA19" s="38">
        <f>LARGE((V19,X19,Z19),1)</f>
        <v>0</v>
      </c>
      <c r="AB19" s="36" t="s">
        <v>88</v>
      </c>
      <c r="AC19" s="27">
        <f t="shared" si="10"/>
        <v>0</v>
      </c>
      <c r="AD19" s="36">
        <v>3</v>
      </c>
      <c r="AE19" s="27">
        <f t="shared" si="11"/>
        <v>0</v>
      </c>
      <c r="AF19" s="36" t="s">
        <v>89</v>
      </c>
      <c r="AG19" s="27">
        <f t="shared" si="12"/>
        <v>0</v>
      </c>
      <c r="AH19" s="37">
        <v>11</v>
      </c>
      <c r="AI19" s="27">
        <f t="shared" si="13"/>
        <v>0</v>
      </c>
      <c r="AJ19" s="38">
        <f>LARGE((AC19,AE19,AG19,AI19),1)</f>
        <v>0</v>
      </c>
      <c r="AK19" s="39">
        <v>0</v>
      </c>
      <c r="AL19" s="39">
        <v>0</v>
      </c>
      <c r="AM19" s="39">
        <v>0</v>
      </c>
      <c r="AN19" s="38">
        <f t="shared" si="14"/>
        <v>0</v>
      </c>
      <c r="AO19" s="32">
        <f t="shared" si="15"/>
        <v>0</v>
      </c>
      <c r="AP19" s="27">
        <f t="shared" si="16"/>
        <v>0</v>
      </c>
      <c r="AQ19" s="27">
        <f>SMALL((M19,H19,T19,AA19,AJ19,AN19),1)</f>
        <v>0</v>
      </c>
      <c r="AR19" s="27">
        <f>SMALL((M19,H19,T19,AA19,AJ19,AN19),2)</f>
        <v>0</v>
      </c>
      <c r="AS19" s="33">
        <f t="shared" si="17"/>
        <v>0</v>
      </c>
    </row>
    <row r="20" spans="1:45" ht="12.75">
      <c r="A20" s="21">
        <v>15</v>
      </c>
      <c r="B20" s="3" t="s">
        <v>41</v>
      </c>
      <c r="C20" s="3" t="s">
        <v>42</v>
      </c>
      <c r="D20" s="40" t="s">
        <v>86</v>
      </c>
      <c r="E20" s="41">
        <f t="shared" si="0"/>
        <v>0</v>
      </c>
      <c r="F20" s="42">
        <v>0</v>
      </c>
      <c r="G20" s="41">
        <f t="shared" si="1"/>
        <v>0</v>
      </c>
      <c r="H20" s="47">
        <f>LARGE((E20,G20),1)</f>
        <v>0</v>
      </c>
      <c r="I20" s="44">
        <v>56.6</v>
      </c>
      <c r="J20" s="27">
        <f t="shared" si="2"/>
        <v>0</v>
      </c>
      <c r="K20" s="36" t="s">
        <v>87</v>
      </c>
      <c r="L20" s="27">
        <f t="shared" si="3"/>
        <v>0</v>
      </c>
      <c r="M20" s="38">
        <f>LARGE((J20,L20),1)</f>
        <v>0</v>
      </c>
      <c r="N20" s="37">
        <v>14.5</v>
      </c>
      <c r="O20" s="27">
        <f t="shared" si="4"/>
        <v>0</v>
      </c>
      <c r="P20" s="37">
        <v>22</v>
      </c>
      <c r="Q20" s="27">
        <f t="shared" si="5"/>
        <v>0</v>
      </c>
      <c r="R20" s="37">
        <v>540</v>
      </c>
      <c r="S20" s="27">
        <f t="shared" si="6"/>
        <v>0</v>
      </c>
      <c r="T20" s="38">
        <f>LARGE((O20,Q20,S20),1)</f>
        <v>0</v>
      </c>
      <c r="U20" s="37">
        <v>1.3</v>
      </c>
      <c r="V20" s="27">
        <f t="shared" si="7"/>
        <v>0</v>
      </c>
      <c r="W20" s="37">
        <v>0.8</v>
      </c>
      <c r="X20" s="27">
        <f t="shared" si="8"/>
        <v>0</v>
      </c>
      <c r="Y20" s="37">
        <v>2.5</v>
      </c>
      <c r="Z20" s="27">
        <f t="shared" si="9"/>
        <v>0</v>
      </c>
      <c r="AA20" s="38">
        <f>LARGE((V20,X20,Z20),1)</f>
        <v>0</v>
      </c>
      <c r="AB20" s="36" t="s">
        <v>88</v>
      </c>
      <c r="AC20" s="27">
        <f t="shared" si="10"/>
        <v>0</v>
      </c>
      <c r="AD20" s="36">
        <v>3</v>
      </c>
      <c r="AE20" s="27">
        <f t="shared" si="11"/>
        <v>0</v>
      </c>
      <c r="AF20" s="36" t="s">
        <v>89</v>
      </c>
      <c r="AG20" s="27">
        <f t="shared" si="12"/>
        <v>0</v>
      </c>
      <c r="AH20" s="37">
        <v>11</v>
      </c>
      <c r="AI20" s="27">
        <f t="shared" si="13"/>
        <v>0</v>
      </c>
      <c r="AJ20" s="38">
        <f>LARGE((AC20,AE20,AG20,AI20),1)</f>
        <v>0</v>
      </c>
      <c r="AK20" s="39">
        <v>0</v>
      </c>
      <c r="AL20" s="39">
        <v>0</v>
      </c>
      <c r="AM20" s="39">
        <v>0</v>
      </c>
      <c r="AN20" s="38">
        <f t="shared" si="14"/>
        <v>0</v>
      </c>
      <c r="AO20" s="32">
        <f t="shared" si="15"/>
        <v>0</v>
      </c>
      <c r="AP20" s="27">
        <f t="shared" si="16"/>
        <v>0</v>
      </c>
      <c r="AQ20" s="27">
        <f>SMALL((M20,H20,T20,AA20,AJ20,AN20),1)</f>
        <v>0</v>
      </c>
      <c r="AR20" s="27">
        <f>SMALL((M20,H20,T20,AA20,AJ20,AN20),2)</f>
        <v>0</v>
      </c>
      <c r="AS20" s="33">
        <f t="shared" si="17"/>
        <v>0</v>
      </c>
    </row>
    <row r="21" spans="1:45" ht="12.75">
      <c r="A21" s="21">
        <v>16</v>
      </c>
      <c r="B21" s="3" t="s">
        <v>17</v>
      </c>
      <c r="C21" s="3" t="s">
        <v>18</v>
      </c>
      <c r="D21" s="40" t="s">
        <v>86</v>
      </c>
      <c r="E21" s="41">
        <f t="shared" si="0"/>
        <v>0</v>
      </c>
      <c r="F21" s="42">
        <v>0</v>
      </c>
      <c r="G21" s="41">
        <f t="shared" si="1"/>
        <v>0</v>
      </c>
      <c r="H21" s="47">
        <f>LARGE((E21,G21),1)</f>
        <v>0</v>
      </c>
      <c r="I21" s="44">
        <v>56.6</v>
      </c>
      <c r="J21" s="27">
        <f t="shared" si="2"/>
        <v>0</v>
      </c>
      <c r="K21" s="36" t="s">
        <v>87</v>
      </c>
      <c r="L21" s="27">
        <f t="shared" si="3"/>
        <v>0</v>
      </c>
      <c r="M21" s="38">
        <f>LARGE((J21,L21),1)</f>
        <v>0</v>
      </c>
      <c r="N21" s="37">
        <v>14.5</v>
      </c>
      <c r="O21" s="27">
        <f t="shared" si="4"/>
        <v>0</v>
      </c>
      <c r="P21" s="37">
        <v>22</v>
      </c>
      <c r="Q21" s="27">
        <f t="shared" si="5"/>
        <v>0</v>
      </c>
      <c r="R21" s="37">
        <v>540</v>
      </c>
      <c r="S21" s="27">
        <f t="shared" si="6"/>
        <v>0</v>
      </c>
      <c r="T21" s="38">
        <f>LARGE((O21,Q21,S21),1)</f>
        <v>0</v>
      </c>
      <c r="U21" s="37">
        <v>1.3</v>
      </c>
      <c r="V21" s="27">
        <f t="shared" si="7"/>
        <v>0</v>
      </c>
      <c r="W21" s="37">
        <v>0.8</v>
      </c>
      <c r="X21" s="27">
        <f t="shared" si="8"/>
        <v>0</v>
      </c>
      <c r="Y21" s="37">
        <v>2.5</v>
      </c>
      <c r="Z21" s="27">
        <f t="shared" si="9"/>
        <v>0</v>
      </c>
      <c r="AA21" s="38">
        <f>LARGE((V21,X21,Z21),1)</f>
        <v>0</v>
      </c>
      <c r="AB21" s="36" t="s">
        <v>88</v>
      </c>
      <c r="AC21" s="27">
        <f t="shared" si="10"/>
        <v>0</v>
      </c>
      <c r="AD21" s="36">
        <v>3</v>
      </c>
      <c r="AE21" s="27">
        <f t="shared" si="11"/>
        <v>0</v>
      </c>
      <c r="AF21" s="36" t="s">
        <v>89</v>
      </c>
      <c r="AG21" s="27">
        <f t="shared" si="12"/>
        <v>0</v>
      </c>
      <c r="AH21" s="37">
        <v>11</v>
      </c>
      <c r="AI21" s="27">
        <f t="shared" si="13"/>
        <v>0</v>
      </c>
      <c r="AJ21" s="38">
        <f>LARGE((AC21,AE21,AG21,AI21),1)</f>
        <v>0</v>
      </c>
      <c r="AK21" s="39">
        <v>0</v>
      </c>
      <c r="AL21" s="39">
        <v>0</v>
      </c>
      <c r="AM21" s="39">
        <v>0</v>
      </c>
      <c r="AN21" s="38">
        <f t="shared" si="14"/>
        <v>0</v>
      </c>
      <c r="AO21" s="32">
        <f t="shared" si="15"/>
        <v>0</v>
      </c>
      <c r="AP21" s="27">
        <f t="shared" si="16"/>
        <v>0</v>
      </c>
      <c r="AQ21" s="27">
        <f>SMALL((M21,H21,T21,AA21,AJ21,AN21),1)</f>
        <v>0</v>
      </c>
      <c r="AR21" s="27">
        <f>SMALL((M21,H21,T21,AA21,AJ21,AN21),2)</f>
        <v>0</v>
      </c>
      <c r="AS21" s="33">
        <f t="shared" si="17"/>
        <v>0</v>
      </c>
    </row>
    <row r="22" spans="1:45" ht="12.75">
      <c r="A22" s="21">
        <v>17</v>
      </c>
      <c r="B22" s="3" t="s">
        <v>17</v>
      </c>
      <c r="C22" s="3" t="s">
        <v>19</v>
      </c>
      <c r="D22" s="40" t="s">
        <v>86</v>
      </c>
      <c r="E22" s="41">
        <f t="shared" si="0"/>
        <v>0</v>
      </c>
      <c r="F22" s="42">
        <v>0</v>
      </c>
      <c r="G22" s="41">
        <f t="shared" si="1"/>
        <v>0</v>
      </c>
      <c r="H22" s="47">
        <f>LARGE((E22,G22),1)</f>
        <v>0</v>
      </c>
      <c r="I22" s="44">
        <v>56.6</v>
      </c>
      <c r="J22" s="27">
        <f t="shared" si="2"/>
        <v>0</v>
      </c>
      <c r="K22" s="36" t="s">
        <v>87</v>
      </c>
      <c r="L22" s="27">
        <f t="shared" si="3"/>
        <v>0</v>
      </c>
      <c r="M22" s="38">
        <f>LARGE((J22,L22),1)</f>
        <v>0</v>
      </c>
      <c r="N22" s="37">
        <v>14.5</v>
      </c>
      <c r="O22" s="27">
        <f t="shared" si="4"/>
        <v>0</v>
      </c>
      <c r="P22" s="37">
        <v>22</v>
      </c>
      <c r="Q22" s="27">
        <f t="shared" si="5"/>
        <v>0</v>
      </c>
      <c r="R22" s="37">
        <v>540</v>
      </c>
      <c r="S22" s="27">
        <f t="shared" si="6"/>
        <v>0</v>
      </c>
      <c r="T22" s="38">
        <f>LARGE((O22,Q22,S22),1)</f>
        <v>0</v>
      </c>
      <c r="U22" s="37">
        <v>1.3</v>
      </c>
      <c r="V22" s="27">
        <f t="shared" si="7"/>
        <v>0</v>
      </c>
      <c r="W22" s="37">
        <v>0.8</v>
      </c>
      <c r="X22" s="27">
        <f t="shared" si="8"/>
        <v>0</v>
      </c>
      <c r="Y22" s="37">
        <v>2.5</v>
      </c>
      <c r="Z22" s="27">
        <f t="shared" si="9"/>
        <v>0</v>
      </c>
      <c r="AA22" s="38">
        <f>LARGE((V22,X22,Z22),1)</f>
        <v>0</v>
      </c>
      <c r="AB22" s="36" t="s">
        <v>88</v>
      </c>
      <c r="AC22" s="27">
        <f t="shared" si="10"/>
        <v>0</v>
      </c>
      <c r="AD22" s="36">
        <v>3</v>
      </c>
      <c r="AE22" s="27">
        <f t="shared" si="11"/>
        <v>0</v>
      </c>
      <c r="AF22" s="36" t="s">
        <v>89</v>
      </c>
      <c r="AG22" s="27">
        <f t="shared" si="12"/>
        <v>0</v>
      </c>
      <c r="AH22" s="37">
        <v>11</v>
      </c>
      <c r="AI22" s="27">
        <f t="shared" si="13"/>
        <v>0</v>
      </c>
      <c r="AJ22" s="38">
        <f>LARGE((AC22,AE22,AG22,AI22),1)</f>
        <v>0</v>
      </c>
      <c r="AK22" s="39">
        <v>0</v>
      </c>
      <c r="AL22" s="39">
        <v>0</v>
      </c>
      <c r="AM22" s="39">
        <v>0</v>
      </c>
      <c r="AN22" s="38">
        <f t="shared" si="14"/>
        <v>0</v>
      </c>
      <c r="AO22" s="32">
        <f t="shared" si="15"/>
        <v>0</v>
      </c>
      <c r="AP22" s="27">
        <f t="shared" si="16"/>
        <v>0</v>
      </c>
      <c r="AQ22" s="27">
        <f>SMALL((M22,H22,T22,AA22,AJ22,AN22),1)</f>
        <v>0</v>
      </c>
      <c r="AR22" s="27">
        <f>SMALL((M22,H22,T22,AA22,AJ22,AN22),2)</f>
        <v>0</v>
      </c>
      <c r="AS22" s="33">
        <f t="shared" si="17"/>
        <v>0</v>
      </c>
    </row>
    <row r="23" spans="1:45" ht="12.75">
      <c r="A23" s="21">
        <v>18</v>
      </c>
      <c r="B23" s="3" t="s">
        <v>20</v>
      </c>
      <c r="C23" s="3" t="s">
        <v>21</v>
      </c>
      <c r="D23" s="40" t="s">
        <v>86</v>
      </c>
      <c r="E23" s="41">
        <f t="shared" si="0"/>
        <v>0</v>
      </c>
      <c r="F23" s="42">
        <v>0</v>
      </c>
      <c r="G23" s="41">
        <f t="shared" si="1"/>
        <v>0</v>
      </c>
      <c r="H23" s="47">
        <f>LARGE((E23,G23),1)</f>
        <v>0</v>
      </c>
      <c r="I23" s="44">
        <v>56.6</v>
      </c>
      <c r="J23" s="27">
        <f t="shared" si="2"/>
        <v>0</v>
      </c>
      <c r="K23" s="36" t="s">
        <v>87</v>
      </c>
      <c r="L23" s="27">
        <f t="shared" si="3"/>
        <v>0</v>
      </c>
      <c r="M23" s="38">
        <f>LARGE((J23,L23),1)</f>
        <v>0</v>
      </c>
      <c r="N23" s="37">
        <v>14.5</v>
      </c>
      <c r="O23" s="27">
        <f t="shared" si="4"/>
        <v>0</v>
      </c>
      <c r="P23" s="37">
        <v>22</v>
      </c>
      <c r="Q23" s="27">
        <f t="shared" si="5"/>
        <v>0</v>
      </c>
      <c r="R23" s="37">
        <v>540</v>
      </c>
      <c r="S23" s="27">
        <f t="shared" si="6"/>
        <v>0</v>
      </c>
      <c r="T23" s="38">
        <f>LARGE((O23,Q23,S23),1)</f>
        <v>0</v>
      </c>
      <c r="U23" s="37">
        <v>1.3</v>
      </c>
      <c r="V23" s="27">
        <f t="shared" si="7"/>
        <v>0</v>
      </c>
      <c r="W23" s="37">
        <v>0.8</v>
      </c>
      <c r="X23" s="27">
        <f t="shared" si="8"/>
        <v>0</v>
      </c>
      <c r="Y23" s="37">
        <v>2.5</v>
      </c>
      <c r="Z23" s="27">
        <f t="shared" si="9"/>
        <v>0</v>
      </c>
      <c r="AA23" s="38">
        <f>LARGE((V23,X23,Z23),1)</f>
        <v>0</v>
      </c>
      <c r="AB23" s="36" t="s">
        <v>88</v>
      </c>
      <c r="AC23" s="27">
        <f t="shared" si="10"/>
        <v>0</v>
      </c>
      <c r="AD23" s="36">
        <v>3</v>
      </c>
      <c r="AE23" s="27">
        <f t="shared" si="11"/>
        <v>0</v>
      </c>
      <c r="AF23" s="36" t="s">
        <v>89</v>
      </c>
      <c r="AG23" s="27">
        <f t="shared" si="12"/>
        <v>0</v>
      </c>
      <c r="AH23" s="37">
        <v>11</v>
      </c>
      <c r="AI23" s="27">
        <f t="shared" si="13"/>
        <v>0</v>
      </c>
      <c r="AJ23" s="38">
        <f>LARGE((AC23,AE23,AG23,AI23),1)</f>
        <v>0</v>
      </c>
      <c r="AK23" s="39">
        <v>0</v>
      </c>
      <c r="AL23" s="39">
        <v>0</v>
      </c>
      <c r="AM23" s="39">
        <v>0</v>
      </c>
      <c r="AN23" s="38">
        <f t="shared" si="14"/>
        <v>0</v>
      </c>
      <c r="AO23" s="32">
        <f t="shared" si="15"/>
        <v>0</v>
      </c>
      <c r="AP23" s="27">
        <f t="shared" si="16"/>
        <v>0</v>
      </c>
      <c r="AQ23" s="27">
        <f>SMALL((M23,H23,T23,AA23,AJ23,AN23),1)</f>
        <v>0</v>
      </c>
      <c r="AR23" s="27">
        <f>SMALL((M23,H23,T23,AA23,AJ23,AN23),2)</f>
        <v>0</v>
      </c>
      <c r="AS23" s="33">
        <f t="shared" si="17"/>
        <v>0</v>
      </c>
    </row>
    <row r="24" spans="1:45" ht="12.75">
      <c r="A24" s="21">
        <v>19</v>
      </c>
      <c r="B24" s="3" t="s">
        <v>22</v>
      </c>
      <c r="C24" s="3" t="s">
        <v>23</v>
      </c>
      <c r="D24" s="40" t="s">
        <v>86</v>
      </c>
      <c r="E24" s="41">
        <f t="shared" si="0"/>
        <v>0</v>
      </c>
      <c r="F24" s="42">
        <v>0</v>
      </c>
      <c r="G24" s="41">
        <f t="shared" si="1"/>
        <v>0</v>
      </c>
      <c r="H24" s="47">
        <f>LARGE((E24,G24),1)</f>
        <v>0</v>
      </c>
      <c r="I24" s="44">
        <v>56.6</v>
      </c>
      <c r="J24" s="27">
        <f t="shared" si="2"/>
        <v>0</v>
      </c>
      <c r="K24" s="36" t="s">
        <v>87</v>
      </c>
      <c r="L24" s="27">
        <f t="shared" si="3"/>
        <v>0</v>
      </c>
      <c r="M24" s="38">
        <f>LARGE((J24,L24),1)</f>
        <v>0</v>
      </c>
      <c r="N24" s="37">
        <v>14.5</v>
      </c>
      <c r="O24" s="27">
        <f t="shared" si="4"/>
        <v>0</v>
      </c>
      <c r="P24" s="37">
        <v>22</v>
      </c>
      <c r="Q24" s="27">
        <f t="shared" si="5"/>
        <v>0</v>
      </c>
      <c r="R24" s="37">
        <v>540</v>
      </c>
      <c r="S24" s="27">
        <f t="shared" si="6"/>
        <v>0</v>
      </c>
      <c r="T24" s="38">
        <f>LARGE((O24,Q24,S24),1)</f>
        <v>0</v>
      </c>
      <c r="U24" s="37">
        <v>1.3</v>
      </c>
      <c r="V24" s="27">
        <f t="shared" si="7"/>
        <v>0</v>
      </c>
      <c r="W24" s="37">
        <v>0.8</v>
      </c>
      <c r="X24" s="27">
        <f t="shared" si="8"/>
        <v>0</v>
      </c>
      <c r="Y24" s="37">
        <v>2.5</v>
      </c>
      <c r="Z24" s="27">
        <f t="shared" si="9"/>
        <v>0</v>
      </c>
      <c r="AA24" s="38">
        <f>LARGE((V24,X24,Z24),1)</f>
        <v>0</v>
      </c>
      <c r="AB24" s="36" t="s">
        <v>88</v>
      </c>
      <c r="AC24" s="27">
        <f t="shared" si="10"/>
        <v>0</v>
      </c>
      <c r="AD24" s="36">
        <v>3</v>
      </c>
      <c r="AE24" s="27">
        <f t="shared" si="11"/>
        <v>0</v>
      </c>
      <c r="AF24" s="36" t="s">
        <v>89</v>
      </c>
      <c r="AG24" s="27">
        <f t="shared" si="12"/>
        <v>0</v>
      </c>
      <c r="AH24" s="37">
        <v>11</v>
      </c>
      <c r="AI24" s="27">
        <f t="shared" si="13"/>
        <v>0</v>
      </c>
      <c r="AJ24" s="38">
        <f>LARGE((AC24,AE24,AG24,AI24),1)</f>
        <v>0</v>
      </c>
      <c r="AK24" s="39">
        <v>0</v>
      </c>
      <c r="AL24" s="39">
        <v>0</v>
      </c>
      <c r="AM24" s="39">
        <v>0</v>
      </c>
      <c r="AN24" s="38">
        <f t="shared" si="14"/>
        <v>0</v>
      </c>
      <c r="AO24" s="32">
        <f t="shared" si="15"/>
        <v>0</v>
      </c>
      <c r="AP24" s="27">
        <f t="shared" si="16"/>
        <v>0</v>
      </c>
      <c r="AQ24" s="27">
        <f>SMALL((M24,H24,T24,AA24,AJ24,AN24),1)</f>
        <v>0</v>
      </c>
      <c r="AR24" s="27">
        <f>SMALL((M24,H24,T24,AA24,AJ24,AN24),2)</f>
        <v>0</v>
      </c>
      <c r="AS24" s="33">
        <f t="shared" si="17"/>
        <v>0</v>
      </c>
    </row>
    <row r="25" spans="1:45" ht="12.75">
      <c r="A25" s="21">
        <v>20</v>
      </c>
      <c r="B25" s="3" t="s">
        <v>24</v>
      </c>
      <c r="C25" s="3" t="s">
        <v>10</v>
      </c>
      <c r="D25" s="40" t="s">
        <v>86</v>
      </c>
      <c r="E25" s="41">
        <f t="shared" si="0"/>
        <v>0</v>
      </c>
      <c r="F25" s="42">
        <v>0</v>
      </c>
      <c r="G25" s="41">
        <f t="shared" si="1"/>
        <v>0</v>
      </c>
      <c r="H25" s="47">
        <f>LARGE((E25,G25),1)</f>
        <v>0</v>
      </c>
      <c r="I25" s="44">
        <v>56.6</v>
      </c>
      <c r="J25" s="27">
        <f t="shared" si="2"/>
        <v>0</v>
      </c>
      <c r="K25" s="36" t="s">
        <v>87</v>
      </c>
      <c r="L25" s="27">
        <f t="shared" si="3"/>
        <v>0</v>
      </c>
      <c r="M25" s="38">
        <f>LARGE((J25,L25),1)</f>
        <v>0</v>
      </c>
      <c r="N25" s="37">
        <v>14.5</v>
      </c>
      <c r="O25" s="27">
        <f t="shared" si="4"/>
        <v>0</v>
      </c>
      <c r="P25" s="37">
        <v>22</v>
      </c>
      <c r="Q25" s="27">
        <f t="shared" si="5"/>
        <v>0</v>
      </c>
      <c r="R25" s="37">
        <v>540</v>
      </c>
      <c r="S25" s="27">
        <f t="shared" si="6"/>
        <v>0</v>
      </c>
      <c r="T25" s="38">
        <f>LARGE((O25,Q25,S25),1)</f>
        <v>0</v>
      </c>
      <c r="U25" s="37">
        <v>1.3</v>
      </c>
      <c r="V25" s="27">
        <f t="shared" si="7"/>
        <v>0</v>
      </c>
      <c r="W25" s="37">
        <v>0.8</v>
      </c>
      <c r="X25" s="27">
        <f t="shared" si="8"/>
        <v>0</v>
      </c>
      <c r="Y25" s="37">
        <v>2.5</v>
      </c>
      <c r="Z25" s="27">
        <f t="shared" si="9"/>
        <v>0</v>
      </c>
      <c r="AA25" s="38">
        <f>LARGE((V25,X25,Z25),1)</f>
        <v>0</v>
      </c>
      <c r="AB25" s="36" t="s">
        <v>88</v>
      </c>
      <c r="AC25" s="27">
        <f t="shared" si="10"/>
        <v>0</v>
      </c>
      <c r="AD25" s="36">
        <v>3</v>
      </c>
      <c r="AE25" s="27">
        <f t="shared" si="11"/>
        <v>0</v>
      </c>
      <c r="AF25" s="36" t="s">
        <v>89</v>
      </c>
      <c r="AG25" s="27">
        <f t="shared" si="12"/>
        <v>0</v>
      </c>
      <c r="AH25" s="37">
        <v>11</v>
      </c>
      <c r="AI25" s="27">
        <f t="shared" si="13"/>
        <v>0</v>
      </c>
      <c r="AJ25" s="38">
        <f>LARGE((AC25,AE25,AG25,AI25),1)</f>
        <v>0</v>
      </c>
      <c r="AK25" s="39">
        <v>0</v>
      </c>
      <c r="AL25" s="39">
        <v>0</v>
      </c>
      <c r="AM25" s="39">
        <v>0</v>
      </c>
      <c r="AN25" s="38">
        <f t="shared" si="14"/>
        <v>0</v>
      </c>
      <c r="AO25" s="32">
        <f t="shared" si="15"/>
        <v>0</v>
      </c>
      <c r="AP25" s="27">
        <f t="shared" si="16"/>
        <v>0</v>
      </c>
      <c r="AQ25" s="27">
        <f>SMALL((M25,H25,T25,AA25,AJ25,AN25),1)</f>
        <v>0</v>
      </c>
      <c r="AR25" s="27">
        <f>SMALL((M25,H25,T25,AA25,AJ25,AN25),2)</f>
        <v>0</v>
      </c>
      <c r="AS25" s="33">
        <f t="shared" si="17"/>
        <v>0</v>
      </c>
    </row>
    <row r="26" spans="1:45" ht="12.75">
      <c r="A26" s="21">
        <v>21</v>
      </c>
      <c r="B26" s="3" t="s">
        <v>27</v>
      </c>
      <c r="C26" s="3" t="s">
        <v>21</v>
      </c>
      <c r="D26" s="40" t="s">
        <v>86</v>
      </c>
      <c r="E26" s="41">
        <f t="shared" si="0"/>
        <v>0</v>
      </c>
      <c r="F26" s="42">
        <v>0</v>
      </c>
      <c r="G26" s="41">
        <f t="shared" si="1"/>
        <v>0</v>
      </c>
      <c r="H26" s="47">
        <f>LARGE((E26,G26),1)</f>
        <v>0</v>
      </c>
      <c r="I26" s="44">
        <v>56.6</v>
      </c>
      <c r="J26" s="27">
        <f t="shared" si="2"/>
        <v>0</v>
      </c>
      <c r="K26" s="36" t="s">
        <v>87</v>
      </c>
      <c r="L26" s="27">
        <f t="shared" si="3"/>
        <v>0</v>
      </c>
      <c r="M26" s="38">
        <f>LARGE((J26,L26),1)</f>
        <v>0</v>
      </c>
      <c r="N26" s="37">
        <v>14.5</v>
      </c>
      <c r="O26" s="27">
        <f t="shared" si="4"/>
        <v>0</v>
      </c>
      <c r="P26" s="37">
        <v>22</v>
      </c>
      <c r="Q26" s="27">
        <f t="shared" si="5"/>
        <v>0</v>
      </c>
      <c r="R26" s="37">
        <v>540</v>
      </c>
      <c r="S26" s="27">
        <f t="shared" si="6"/>
        <v>0</v>
      </c>
      <c r="T26" s="38">
        <f>LARGE((O26,Q26,S26),1)</f>
        <v>0</v>
      </c>
      <c r="U26" s="37">
        <v>1.3</v>
      </c>
      <c r="V26" s="27">
        <f t="shared" si="7"/>
        <v>0</v>
      </c>
      <c r="W26" s="37">
        <v>0.8</v>
      </c>
      <c r="X26" s="27">
        <f t="shared" si="8"/>
        <v>0</v>
      </c>
      <c r="Y26" s="37">
        <v>2.5</v>
      </c>
      <c r="Z26" s="27">
        <f t="shared" si="9"/>
        <v>0</v>
      </c>
      <c r="AA26" s="38">
        <f>LARGE((V26,X26,Z26),1)</f>
        <v>0</v>
      </c>
      <c r="AB26" s="36" t="s">
        <v>88</v>
      </c>
      <c r="AC26" s="27">
        <f t="shared" si="10"/>
        <v>0</v>
      </c>
      <c r="AD26" s="36">
        <v>3</v>
      </c>
      <c r="AE26" s="27">
        <f t="shared" si="11"/>
        <v>0</v>
      </c>
      <c r="AF26" s="36" t="s">
        <v>89</v>
      </c>
      <c r="AG26" s="27">
        <f t="shared" si="12"/>
        <v>0</v>
      </c>
      <c r="AH26" s="37">
        <v>11</v>
      </c>
      <c r="AI26" s="27">
        <f t="shared" si="13"/>
        <v>0</v>
      </c>
      <c r="AJ26" s="38">
        <f>LARGE((AC26,AE26,AG26,AI26),1)</f>
        <v>0</v>
      </c>
      <c r="AK26" s="39">
        <v>0</v>
      </c>
      <c r="AL26" s="39">
        <v>0</v>
      </c>
      <c r="AM26" s="39">
        <v>0</v>
      </c>
      <c r="AN26" s="38">
        <f t="shared" si="14"/>
        <v>0</v>
      </c>
      <c r="AO26" s="32">
        <f t="shared" si="15"/>
        <v>0</v>
      </c>
      <c r="AP26" s="27">
        <f t="shared" si="16"/>
        <v>0</v>
      </c>
      <c r="AQ26" s="27">
        <f>SMALL((M26,H26,T26,AA26,AJ26,AN26),1)</f>
        <v>0</v>
      </c>
      <c r="AR26" s="27">
        <f>SMALL((M26,H26,T26,AA26,AJ26,AN26),2)</f>
        <v>0</v>
      </c>
      <c r="AS26" s="33">
        <f t="shared" si="17"/>
        <v>0</v>
      </c>
    </row>
    <row r="27" spans="1:45" ht="12.75">
      <c r="A27" s="21">
        <v>22</v>
      </c>
      <c r="B27" s="3" t="s">
        <v>27</v>
      </c>
      <c r="C27" s="3" t="s">
        <v>44</v>
      </c>
      <c r="D27" s="40" t="s">
        <v>86</v>
      </c>
      <c r="E27" s="41">
        <f t="shared" si="0"/>
        <v>0</v>
      </c>
      <c r="F27" s="42">
        <v>0</v>
      </c>
      <c r="G27" s="41">
        <f t="shared" si="1"/>
        <v>0</v>
      </c>
      <c r="H27" s="47">
        <f>LARGE((E27,G27),1)</f>
        <v>0</v>
      </c>
      <c r="I27" s="44">
        <v>56.6</v>
      </c>
      <c r="J27" s="27">
        <f t="shared" si="2"/>
        <v>0</v>
      </c>
      <c r="K27" s="36" t="s">
        <v>87</v>
      </c>
      <c r="L27" s="27">
        <f t="shared" si="3"/>
        <v>0</v>
      </c>
      <c r="M27" s="38">
        <f>LARGE((J27,L27),1)</f>
        <v>0</v>
      </c>
      <c r="N27" s="37">
        <v>14.5</v>
      </c>
      <c r="O27" s="27">
        <f t="shared" si="4"/>
        <v>0</v>
      </c>
      <c r="P27" s="37">
        <v>22</v>
      </c>
      <c r="Q27" s="27">
        <f t="shared" si="5"/>
        <v>0</v>
      </c>
      <c r="R27" s="37">
        <v>540</v>
      </c>
      <c r="S27" s="27">
        <f t="shared" si="6"/>
        <v>0</v>
      </c>
      <c r="T27" s="38">
        <f>LARGE((O27,Q27,S27),1)</f>
        <v>0</v>
      </c>
      <c r="U27" s="37">
        <v>1.3</v>
      </c>
      <c r="V27" s="27">
        <f t="shared" si="7"/>
        <v>0</v>
      </c>
      <c r="W27" s="37">
        <v>0.8</v>
      </c>
      <c r="X27" s="27">
        <f t="shared" si="8"/>
        <v>0</v>
      </c>
      <c r="Y27" s="37">
        <v>2.5</v>
      </c>
      <c r="Z27" s="27">
        <f t="shared" si="9"/>
        <v>0</v>
      </c>
      <c r="AA27" s="38">
        <f>LARGE((V27,X27,Z27),1)</f>
        <v>0</v>
      </c>
      <c r="AB27" s="36" t="s">
        <v>88</v>
      </c>
      <c r="AC27" s="27">
        <f t="shared" si="10"/>
        <v>0</v>
      </c>
      <c r="AD27" s="36">
        <v>3</v>
      </c>
      <c r="AE27" s="27">
        <f t="shared" si="11"/>
        <v>0</v>
      </c>
      <c r="AF27" s="36" t="s">
        <v>89</v>
      </c>
      <c r="AG27" s="27">
        <f t="shared" si="12"/>
        <v>0</v>
      </c>
      <c r="AH27" s="37">
        <v>11</v>
      </c>
      <c r="AI27" s="27">
        <f t="shared" si="13"/>
        <v>0</v>
      </c>
      <c r="AJ27" s="38">
        <f>LARGE((AC27,AE27,AG27,AI27),1)</f>
        <v>0</v>
      </c>
      <c r="AK27" s="39">
        <v>0</v>
      </c>
      <c r="AL27" s="39">
        <v>0</v>
      </c>
      <c r="AM27" s="39">
        <v>0</v>
      </c>
      <c r="AN27" s="38">
        <f t="shared" si="14"/>
        <v>0</v>
      </c>
      <c r="AO27" s="32">
        <f t="shared" si="15"/>
        <v>0</v>
      </c>
      <c r="AP27" s="27">
        <f t="shared" si="16"/>
        <v>0</v>
      </c>
      <c r="AQ27" s="27">
        <f>SMALL((M27,H27,T27,AA27,AJ27,AN27),1)</f>
        <v>0</v>
      </c>
      <c r="AR27" s="27">
        <f>SMALL((M27,H27,T27,AA27,AJ27,AN27),2)</f>
        <v>0</v>
      </c>
      <c r="AS27" s="33">
        <f t="shared" si="17"/>
        <v>0</v>
      </c>
    </row>
    <row r="28" spans="1:45" ht="12.75">
      <c r="A28" s="21">
        <v>23</v>
      </c>
      <c r="B28" s="3" t="s">
        <v>27</v>
      </c>
      <c r="C28" s="3" t="s">
        <v>28</v>
      </c>
      <c r="D28" s="40" t="s">
        <v>86</v>
      </c>
      <c r="E28" s="41">
        <f t="shared" si="0"/>
        <v>0</v>
      </c>
      <c r="F28" s="42">
        <v>0</v>
      </c>
      <c r="G28" s="41">
        <f t="shared" si="1"/>
        <v>0</v>
      </c>
      <c r="H28" s="47">
        <f>LARGE((E28,G28),1)</f>
        <v>0</v>
      </c>
      <c r="I28" s="44">
        <v>56.6</v>
      </c>
      <c r="J28" s="27">
        <f t="shared" si="2"/>
        <v>0</v>
      </c>
      <c r="K28" s="36" t="s">
        <v>87</v>
      </c>
      <c r="L28" s="27">
        <f t="shared" si="3"/>
        <v>0</v>
      </c>
      <c r="M28" s="38">
        <f>LARGE((J28,L28),1)</f>
        <v>0</v>
      </c>
      <c r="N28" s="37">
        <v>14.5</v>
      </c>
      <c r="O28" s="27">
        <f t="shared" si="4"/>
        <v>0</v>
      </c>
      <c r="P28" s="37">
        <v>22</v>
      </c>
      <c r="Q28" s="27">
        <f t="shared" si="5"/>
        <v>0</v>
      </c>
      <c r="R28" s="37">
        <v>540</v>
      </c>
      <c r="S28" s="27">
        <f t="shared" si="6"/>
        <v>0</v>
      </c>
      <c r="T28" s="38">
        <f>LARGE((O28,Q28,S28),1)</f>
        <v>0</v>
      </c>
      <c r="U28" s="37">
        <v>1.3</v>
      </c>
      <c r="V28" s="27">
        <f t="shared" si="7"/>
        <v>0</v>
      </c>
      <c r="W28" s="37">
        <v>0.8</v>
      </c>
      <c r="X28" s="27">
        <f t="shared" si="8"/>
        <v>0</v>
      </c>
      <c r="Y28" s="37">
        <v>2.5</v>
      </c>
      <c r="Z28" s="27">
        <f t="shared" si="9"/>
        <v>0</v>
      </c>
      <c r="AA28" s="38">
        <f>LARGE((V28,X28,Z28),1)</f>
        <v>0</v>
      </c>
      <c r="AB28" s="36" t="s">
        <v>88</v>
      </c>
      <c r="AC28" s="27">
        <f t="shared" si="10"/>
        <v>0</v>
      </c>
      <c r="AD28" s="36">
        <v>3</v>
      </c>
      <c r="AE28" s="27">
        <f t="shared" si="11"/>
        <v>0</v>
      </c>
      <c r="AF28" s="36" t="s">
        <v>89</v>
      </c>
      <c r="AG28" s="27">
        <f t="shared" si="12"/>
        <v>0</v>
      </c>
      <c r="AH28" s="37">
        <v>11</v>
      </c>
      <c r="AI28" s="27">
        <f t="shared" si="13"/>
        <v>0</v>
      </c>
      <c r="AJ28" s="38">
        <f>LARGE((AC28,AE28,AG28,AI28),1)</f>
        <v>0</v>
      </c>
      <c r="AK28" s="39">
        <v>0</v>
      </c>
      <c r="AL28" s="39">
        <v>0</v>
      </c>
      <c r="AM28" s="39">
        <v>0</v>
      </c>
      <c r="AN28" s="38">
        <f t="shared" si="14"/>
        <v>0</v>
      </c>
      <c r="AO28" s="32">
        <f t="shared" si="15"/>
        <v>0</v>
      </c>
      <c r="AP28" s="27">
        <f t="shared" si="16"/>
        <v>0</v>
      </c>
      <c r="AQ28" s="27">
        <f>SMALL((M28,H28,T28,AA28,AJ28,AN28),1)</f>
        <v>0</v>
      </c>
      <c r="AR28" s="27">
        <f>SMALL((M28,H28,T28,AA28,AJ28,AN28),2)</f>
        <v>0</v>
      </c>
      <c r="AS28" s="33">
        <f t="shared" si="17"/>
        <v>0</v>
      </c>
    </row>
    <row r="29" spans="1:45" ht="12.75">
      <c r="A29" s="21">
        <v>24</v>
      </c>
      <c r="B29" s="3" t="s">
        <v>27</v>
      </c>
      <c r="C29" s="3" t="s">
        <v>29</v>
      </c>
      <c r="D29" s="40" t="s">
        <v>86</v>
      </c>
      <c r="E29" s="41">
        <f t="shared" si="0"/>
        <v>0</v>
      </c>
      <c r="F29" s="42">
        <v>0</v>
      </c>
      <c r="G29" s="41">
        <f t="shared" si="1"/>
        <v>0</v>
      </c>
      <c r="H29" s="47">
        <f>LARGE((E29,G29),1)</f>
        <v>0</v>
      </c>
      <c r="I29" s="44">
        <v>56.6</v>
      </c>
      <c r="J29" s="27">
        <f t="shared" si="2"/>
        <v>0</v>
      </c>
      <c r="K29" s="36" t="s">
        <v>87</v>
      </c>
      <c r="L29" s="27">
        <f t="shared" si="3"/>
        <v>0</v>
      </c>
      <c r="M29" s="38">
        <f>LARGE((J29,L29),1)</f>
        <v>0</v>
      </c>
      <c r="N29" s="37">
        <v>14.5</v>
      </c>
      <c r="O29" s="27">
        <f t="shared" si="4"/>
        <v>0</v>
      </c>
      <c r="P29" s="37">
        <v>22</v>
      </c>
      <c r="Q29" s="27">
        <f t="shared" si="5"/>
        <v>0</v>
      </c>
      <c r="R29" s="37">
        <v>540</v>
      </c>
      <c r="S29" s="27">
        <f t="shared" si="6"/>
        <v>0</v>
      </c>
      <c r="T29" s="38">
        <f>LARGE((O29,Q29,S29),1)</f>
        <v>0</v>
      </c>
      <c r="U29" s="37">
        <v>1.3</v>
      </c>
      <c r="V29" s="27">
        <f t="shared" si="7"/>
        <v>0</v>
      </c>
      <c r="W29" s="37">
        <v>0.8</v>
      </c>
      <c r="X29" s="27">
        <f t="shared" si="8"/>
        <v>0</v>
      </c>
      <c r="Y29" s="37">
        <v>2.5</v>
      </c>
      <c r="Z29" s="27">
        <f t="shared" si="9"/>
        <v>0</v>
      </c>
      <c r="AA29" s="38">
        <f>LARGE((V29,X29,Z29),1)</f>
        <v>0</v>
      </c>
      <c r="AB29" s="36" t="s">
        <v>88</v>
      </c>
      <c r="AC29" s="27">
        <f t="shared" si="10"/>
        <v>0</v>
      </c>
      <c r="AD29" s="36">
        <v>3</v>
      </c>
      <c r="AE29" s="27">
        <f t="shared" si="11"/>
        <v>0</v>
      </c>
      <c r="AF29" s="36" t="s">
        <v>89</v>
      </c>
      <c r="AG29" s="27">
        <f t="shared" si="12"/>
        <v>0</v>
      </c>
      <c r="AH29" s="37">
        <v>11</v>
      </c>
      <c r="AI29" s="27">
        <f t="shared" si="13"/>
        <v>0</v>
      </c>
      <c r="AJ29" s="38">
        <f>LARGE((AC29,AE29,AG29,AI29),1)</f>
        <v>0</v>
      </c>
      <c r="AK29" s="39">
        <v>0</v>
      </c>
      <c r="AL29" s="39">
        <v>0</v>
      </c>
      <c r="AM29" s="39">
        <v>0</v>
      </c>
      <c r="AN29" s="38">
        <f t="shared" si="14"/>
        <v>0</v>
      </c>
      <c r="AO29" s="32">
        <f t="shared" si="15"/>
        <v>0</v>
      </c>
      <c r="AP29" s="27">
        <f t="shared" si="16"/>
        <v>0</v>
      </c>
      <c r="AQ29" s="27">
        <f>SMALL((M29,H29,T29,AA29,AJ29,AN29),1)</f>
        <v>0</v>
      </c>
      <c r="AR29" s="27">
        <f>SMALL((M29,H29,T29,AA29,AJ29,AN29),2)</f>
        <v>0</v>
      </c>
      <c r="AS29" s="33">
        <f t="shared" si="17"/>
        <v>0</v>
      </c>
    </row>
    <row r="30" spans="1:45" ht="12.75">
      <c r="A30" s="21">
        <v>25</v>
      </c>
      <c r="B30" s="3" t="s">
        <v>30</v>
      </c>
      <c r="C30" s="3" t="s">
        <v>3</v>
      </c>
      <c r="D30" s="40" t="s">
        <v>86</v>
      </c>
      <c r="E30" s="41">
        <f t="shared" si="0"/>
        <v>0</v>
      </c>
      <c r="F30" s="42">
        <v>0</v>
      </c>
      <c r="G30" s="41">
        <f t="shared" si="1"/>
        <v>0</v>
      </c>
      <c r="H30" s="47">
        <f>LARGE((E30,G30),1)</f>
        <v>0</v>
      </c>
      <c r="I30" s="44">
        <v>56.6</v>
      </c>
      <c r="J30" s="27">
        <f t="shared" si="2"/>
        <v>0</v>
      </c>
      <c r="K30" s="36" t="s">
        <v>87</v>
      </c>
      <c r="L30" s="27">
        <f t="shared" si="3"/>
        <v>0</v>
      </c>
      <c r="M30" s="38">
        <f>LARGE((J30,L30),1)</f>
        <v>0</v>
      </c>
      <c r="N30" s="37">
        <v>14.5</v>
      </c>
      <c r="O30" s="27">
        <f t="shared" si="4"/>
        <v>0</v>
      </c>
      <c r="P30" s="37">
        <v>22</v>
      </c>
      <c r="Q30" s="27">
        <f t="shared" si="5"/>
        <v>0</v>
      </c>
      <c r="R30" s="37">
        <v>540</v>
      </c>
      <c r="S30" s="27">
        <f t="shared" si="6"/>
        <v>0</v>
      </c>
      <c r="T30" s="38">
        <f>LARGE((O30,Q30,S30),1)</f>
        <v>0</v>
      </c>
      <c r="U30" s="37">
        <v>1.3</v>
      </c>
      <c r="V30" s="27">
        <f t="shared" si="7"/>
        <v>0</v>
      </c>
      <c r="W30" s="37">
        <v>0.8</v>
      </c>
      <c r="X30" s="27">
        <f t="shared" si="8"/>
        <v>0</v>
      </c>
      <c r="Y30" s="37">
        <v>2.5</v>
      </c>
      <c r="Z30" s="27">
        <f t="shared" si="9"/>
        <v>0</v>
      </c>
      <c r="AA30" s="38">
        <f>LARGE((V30,X30,Z30),1)</f>
        <v>0</v>
      </c>
      <c r="AB30" s="36" t="s">
        <v>88</v>
      </c>
      <c r="AC30" s="27">
        <f t="shared" si="10"/>
        <v>0</v>
      </c>
      <c r="AD30" s="36">
        <v>3</v>
      </c>
      <c r="AE30" s="27">
        <f t="shared" si="11"/>
        <v>0</v>
      </c>
      <c r="AF30" s="36" t="s">
        <v>89</v>
      </c>
      <c r="AG30" s="27">
        <f t="shared" si="12"/>
        <v>0</v>
      </c>
      <c r="AH30" s="37">
        <v>11</v>
      </c>
      <c r="AI30" s="27">
        <f t="shared" si="13"/>
        <v>0</v>
      </c>
      <c r="AJ30" s="38">
        <f>LARGE((AC30,AE30,AG30,AI30),1)</f>
        <v>0</v>
      </c>
      <c r="AK30" s="39">
        <v>0</v>
      </c>
      <c r="AL30" s="39">
        <v>0</v>
      </c>
      <c r="AM30" s="39">
        <v>0</v>
      </c>
      <c r="AN30" s="38">
        <f t="shared" si="14"/>
        <v>0</v>
      </c>
      <c r="AO30" s="32">
        <f t="shared" si="15"/>
        <v>0</v>
      </c>
      <c r="AP30" s="27">
        <f t="shared" si="16"/>
        <v>0</v>
      </c>
      <c r="AQ30" s="27">
        <f>SMALL((M30,H30,T30,AA30,AJ30,AN30),1)</f>
        <v>0</v>
      </c>
      <c r="AR30" s="27">
        <f>SMALL((M30,H30,T30,AA30,AJ30,AN30),2)</f>
        <v>0</v>
      </c>
      <c r="AS30" s="33">
        <f t="shared" si="17"/>
        <v>0</v>
      </c>
    </row>
    <row r="31" spans="1:45" ht="12.75">
      <c r="A31" s="21">
        <v>26</v>
      </c>
      <c r="B31" s="3" t="s">
        <v>45</v>
      </c>
      <c r="C31" s="3" t="s">
        <v>46</v>
      </c>
      <c r="D31" s="40" t="s">
        <v>86</v>
      </c>
      <c r="E31" s="41">
        <f t="shared" si="0"/>
        <v>0</v>
      </c>
      <c r="F31" s="42">
        <v>0</v>
      </c>
      <c r="G31" s="41">
        <f t="shared" si="1"/>
        <v>0</v>
      </c>
      <c r="H31" s="47">
        <f>LARGE((E31,G31),1)</f>
        <v>0</v>
      </c>
      <c r="I31" s="44">
        <v>56.6</v>
      </c>
      <c r="J31" s="27">
        <f t="shared" si="2"/>
        <v>0</v>
      </c>
      <c r="K31" s="36" t="s">
        <v>87</v>
      </c>
      <c r="L31" s="27">
        <f t="shared" si="3"/>
        <v>0</v>
      </c>
      <c r="M31" s="38">
        <f>LARGE((J31,L31),1)</f>
        <v>0</v>
      </c>
      <c r="N31" s="37">
        <v>14.5</v>
      </c>
      <c r="O31" s="27">
        <f t="shared" si="4"/>
        <v>0</v>
      </c>
      <c r="P31" s="37">
        <v>22</v>
      </c>
      <c r="Q31" s="27">
        <f t="shared" si="5"/>
        <v>0</v>
      </c>
      <c r="R31" s="37">
        <v>540</v>
      </c>
      <c r="S31" s="27">
        <f t="shared" si="6"/>
        <v>0</v>
      </c>
      <c r="T31" s="38">
        <f>LARGE((O31,Q31,S31),1)</f>
        <v>0</v>
      </c>
      <c r="U31" s="37">
        <v>1.3</v>
      </c>
      <c r="V31" s="27">
        <f t="shared" si="7"/>
        <v>0</v>
      </c>
      <c r="W31" s="37">
        <v>0.8</v>
      </c>
      <c r="X31" s="27">
        <f t="shared" si="8"/>
        <v>0</v>
      </c>
      <c r="Y31" s="37">
        <v>2.5</v>
      </c>
      <c r="Z31" s="27">
        <f t="shared" si="9"/>
        <v>0</v>
      </c>
      <c r="AA31" s="38">
        <f>LARGE((V31,X31,Z31),1)</f>
        <v>0</v>
      </c>
      <c r="AB31" s="36" t="s">
        <v>88</v>
      </c>
      <c r="AC31" s="27">
        <f t="shared" si="10"/>
        <v>0</v>
      </c>
      <c r="AD31" s="36">
        <v>3</v>
      </c>
      <c r="AE31" s="27">
        <f t="shared" si="11"/>
        <v>0</v>
      </c>
      <c r="AF31" s="36" t="s">
        <v>89</v>
      </c>
      <c r="AG31" s="27">
        <f t="shared" si="12"/>
        <v>0</v>
      </c>
      <c r="AH31" s="37">
        <v>11</v>
      </c>
      <c r="AI31" s="27">
        <f t="shared" si="13"/>
        <v>0</v>
      </c>
      <c r="AJ31" s="38">
        <f>LARGE((AC31,AE31,AG31,AI31),1)</f>
        <v>0</v>
      </c>
      <c r="AK31" s="39">
        <v>0</v>
      </c>
      <c r="AL31" s="39">
        <v>0</v>
      </c>
      <c r="AM31" s="39">
        <v>0</v>
      </c>
      <c r="AN31" s="38">
        <f t="shared" si="14"/>
        <v>0</v>
      </c>
      <c r="AO31" s="32">
        <f t="shared" si="15"/>
        <v>0</v>
      </c>
      <c r="AP31" s="27">
        <f t="shared" si="16"/>
        <v>0</v>
      </c>
      <c r="AQ31" s="27">
        <f>SMALL((M31,H31,T31,AA31,AJ31,AN31),1)</f>
        <v>0</v>
      </c>
      <c r="AR31" s="27">
        <f>SMALL((M31,H31,T31,AA31,AJ31,AN31),2)</f>
        <v>0</v>
      </c>
      <c r="AS31" s="33">
        <f t="shared" si="17"/>
        <v>0</v>
      </c>
    </row>
    <row r="32" spans="1:45" ht="12.75">
      <c r="A32" s="21">
        <v>27</v>
      </c>
      <c r="B32" s="3" t="s">
        <v>31</v>
      </c>
      <c r="C32" s="3" t="s">
        <v>32</v>
      </c>
      <c r="D32" s="40" t="s">
        <v>86</v>
      </c>
      <c r="E32" s="41">
        <f t="shared" si="0"/>
        <v>0</v>
      </c>
      <c r="F32" s="42">
        <v>0</v>
      </c>
      <c r="G32" s="41">
        <f t="shared" si="1"/>
        <v>0</v>
      </c>
      <c r="H32" s="47">
        <f>LARGE((E32,G32),1)</f>
        <v>0</v>
      </c>
      <c r="I32" s="44">
        <v>56.6</v>
      </c>
      <c r="J32" s="27">
        <f t="shared" si="2"/>
        <v>0</v>
      </c>
      <c r="K32" s="36" t="s">
        <v>87</v>
      </c>
      <c r="L32" s="27">
        <f t="shared" si="3"/>
        <v>0</v>
      </c>
      <c r="M32" s="38">
        <f>LARGE((J32,L32),1)</f>
        <v>0</v>
      </c>
      <c r="N32" s="37">
        <v>14.5</v>
      </c>
      <c r="O32" s="27">
        <f t="shared" si="4"/>
        <v>0</v>
      </c>
      <c r="P32" s="37">
        <v>22</v>
      </c>
      <c r="Q32" s="27">
        <f t="shared" si="5"/>
        <v>0</v>
      </c>
      <c r="R32" s="37">
        <v>540</v>
      </c>
      <c r="S32" s="27">
        <f t="shared" si="6"/>
        <v>0</v>
      </c>
      <c r="T32" s="38">
        <f>LARGE((O32,Q32,S32),1)</f>
        <v>0</v>
      </c>
      <c r="U32" s="37">
        <v>1.3</v>
      </c>
      <c r="V32" s="27">
        <f t="shared" si="7"/>
        <v>0</v>
      </c>
      <c r="W32" s="37">
        <v>0.8</v>
      </c>
      <c r="X32" s="27">
        <f t="shared" si="8"/>
        <v>0</v>
      </c>
      <c r="Y32" s="37">
        <v>2.5</v>
      </c>
      <c r="Z32" s="27">
        <f t="shared" si="9"/>
        <v>0</v>
      </c>
      <c r="AA32" s="38">
        <f>LARGE((V32,X32,Z32),1)</f>
        <v>0</v>
      </c>
      <c r="AB32" s="36" t="s">
        <v>88</v>
      </c>
      <c r="AC32" s="27">
        <f t="shared" si="10"/>
        <v>0</v>
      </c>
      <c r="AD32" s="36">
        <v>3</v>
      </c>
      <c r="AE32" s="27">
        <f t="shared" si="11"/>
        <v>0</v>
      </c>
      <c r="AF32" s="36" t="s">
        <v>89</v>
      </c>
      <c r="AG32" s="27">
        <f t="shared" si="12"/>
        <v>0</v>
      </c>
      <c r="AH32" s="37">
        <v>11</v>
      </c>
      <c r="AI32" s="27">
        <f t="shared" si="13"/>
        <v>0</v>
      </c>
      <c r="AJ32" s="38">
        <f>LARGE((AC32,AE32,AG32,AI32),1)</f>
        <v>0</v>
      </c>
      <c r="AK32" s="39">
        <v>0</v>
      </c>
      <c r="AL32" s="39">
        <v>0</v>
      </c>
      <c r="AM32" s="39">
        <v>0</v>
      </c>
      <c r="AN32" s="38">
        <f t="shared" si="14"/>
        <v>0</v>
      </c>
      <c r="AO32" s="32">
        <f t="shared" si="15"/>
        <v>0</v>
      </c>
      <c r="AP32" s="27">
        <f t="shared" si="16"/>
        <v>0</v>
      </c>
      <c r="AQ32" s="27">
        <f>SMALL((M32,H32,T32,AA32,AJ32,AN32),1)</f>
        <v>0</v>
      </c>
      <c r="AR32" s="27">
        <f>SMALL((M32,H32,T32,AA32,AJ32,AN32),2)</f>
        <v>0</v>
      </c>
      <c r="AS32" s="33">
        <f t="shared" si="17"/>
        <v>0</v>
      </c>
    </row>
    <row r="33" spans="1:45" ht="12.75">
      <c r="A33" s="21">
        <v>28</v>
      </c>
      <c r="B33" s="3" t="s">
        <v>33</v>
      </c>
      <c r="C33" s="3" t="s">
        <v>34</v>
      </c>
      <c r="D33" s="40" t="s">
        <v>86</v>
      </c>
      <c r="E33" s="41">
        <f t="shared" si="0"/>
        <v>0</v>
      </c>
      <c r="F33" s="42">
        <v>0</v>
      </c>
      <c r="G33" s="41">
        <f t="shared" si="1"/>
        <v>0</v>
      </c>
      <c r="H33" s="47">
        <f>LARGE((E33,G33),1)</f>
        <v>0</v>
      </c>
      <c r="I33" s="44">
        <v>56.6</v>
      </c>
      <c r="J33" s="27">
        <f t="shared" si="2"/>
        <v>0</v>
      </c>
      <c r="K33" s="36" t="s">
        <v>87</v>
      </c>
      <c r="L33" s="27">
        <f t="shared" si="3"/>
        <v>0</v>
      </c>
      <c r="M33" s="38">
        <f>LARGE((J33,L33),1)</f>
        <v>0</v>
      </c>
      <c r="N33" s="37">
        <v>14.5</v>
      </c>
      <c r="O33" s="27">
        <f t="shared" si="4"/>
        <v>0</v>
      </c>
      <c r="P33" s="37">
        <v>22</v>
      </c>
      <c r="Q33" s="27">
        <f t="shared" si="5"/>
        <v>0</v>
      </c>
      <c r="R33" s="37">
        <v>540</v>
      </c>
      <c r="S33" s="27">
        <f t="shared" si="6"/>
        <v>0</v>
      </c>
      <c r="T33" s="38">
        <f>LARGE((O33,Q33,S33),1)</f>
        <v>0</v>
      </c>
      <c r="U33" s="37">
        <v>1.3</v>
      </c>
      <c r="V33" s="27">
        <f t="shared" si="7"/>
        <v>0</v>
      </c>
      <c r="W33" s="37">
        <v>0.8</v>
      </c>
      <c r="X33" s="27">
        <f t="shared" si="8"/>
        <v>0</v>
      </c>
      <c r="Y33" s="37">
        <v>2.5</v>
      </c>
      <c r="Z33" s="27">
        <f t="shared" si="9"/>
        <v>0</v>
      </c>
      <c r="AA33" s="38">
        <f>LARGE((V33,X33,Z33),1)</f>
        <v>0</v>
      </c>
      <c r="AB33" s="36" t="s">
        <v>88</v>
      </c>
      <c r="AC33" s="27">
        <f t="shared" si="10"/>
        <v>0</v>
      </c>
      <c r="AD33" s="36">
        <v>3</v>
      </c>
      <c r="AE33" s="27">
        <f t="shared" si="11"/>
        <v>0</v>
      </c>
      <c r="AF33" s="36" t="s">
        <v>89</v>
      </c>
      <c r="AG33" s="27">
        <f t="shared" si="12"/>
        <v>0</v>
      </c>
      <c r="AH33" s="37">
        <v>11</v>
      </c>
      <c r="AI33" s="27">
        <f t="shared" si="13"/>
        <v>0</v>
      </c>
      <c r="AJ33" s="38">
        <f>LARGE((AC33,AE33,AG33,AI33),1)</f>
        <v>0</v>
      </c>
      <c r="AK33" s="39">
        <v>0</v>
      </c>
      <c r="AL33" s="39">
        <v>0</v>
      </c>
      <c r="AM33" s="39">
        <v>0</v>
      </c>
      <c r="AN33" s="38">
        <f t="shared" si="14"/>
        <v>0</v>
      </c>
      <c r="AO33" s="32">
        <f t="shared" si="15"/>
        <v>0</v>
      </c>
      <c r="AP33" s="27">
        <f t="shared" si="16"/>
        <v>0</v>
      </c>
      <c r="AQ33" s="27">
        <f>SMALL((M33,H33,T33,AA33,AJ33,AN33),1)</f>
        <v>0</v>
      </c>
      <c r="AR33" s="27">
        <f>SMALL((M33,H33,T33,AA33,AJ33,AN33),2)</f>
        <v>0</v>
      </c>
      <c r="AS33" s="33">
        <f t="shared" si="17"/>
        <v>0</v>
      </c>
    </row>
    <row r="34" spans="1:45" ht="12.75">
      <c r="A34" s="21">
        <v>29</v>
      </c>
      <c r="B34" s="3" t="s">
        <v>33</v>
      </c>
      <c r="C34" s="3" t="s">
        <v>35</v>
      </c>
      <c r="D34" s="40" t="s">
        <v>86</v>
      </c>
      <c r="E34" s="41">
        <f t="shared" si="0"/>
        <v>0</v>
      </c>
      <c r="F34" s="42">
        <v>0</v>
      </c>
      <c r="G34" s="41">
        <f t="shared" si="1"/>
        <v>0</v>
      </c>
      <c r="H34" s="47">
        <f>LARGE((E34,G34),1)</f>
        <v>0</v>
      </c>
      <c r="I34" s="44">
        <v>56.6</v>
      </c>
      <c r="J34" s="27">
        <f t="shared" si="2"/>
        <v>0</v>
      </c>
      <c r="K34" s="36" t="s">
        <v>87</v>
      </c>
      <c r="L34" s="27">
        <f t="shared" si="3"/>
        <v>0</v>
      </c>
      <c r="M34" s="38">
        <f>LARGE((J34,L34),1)</f>
        <v>0</v>
      </c>
      <c r="N34" s="37">
        <v>14.5</v>
      </c>
      <c r="O34" s="27">
        <f t="shared" si="4"/>
        <v>0</v>
      </c>
      <c r="P34" s="37">
        <v>22</v>
      </c>
      <c r="Q34" s="27">
        <f t="shared" si="5"/>
        <v>0</v>
      </c>
      <c r="R34" s="37">
        <v>540</v>
      </c>
      <c r="S34" s="27">
        <f t="shared" si="6"/>
        <v>0</v>
      </c>
      <c r="T34" s="38">
        <f>LARGE((O34,Q34,S34),1)</f>
        <v>0</v>
      </c>
      <c r="U34" s="37">
        <v>1.3</v>
      </c>
      <c r="V34" s="27">
        <f t="shared" si="7"/>
        <v>0</v>
      </c>
      <c r="W34" s="37">
        <v>0.8</v>
      </c>
      <c r="X34" s="27">
        <f t="shared" si="8"/>
        <v>0</v>
      </c>
      <c r="Y34" s="37">
        <v>2.5</v>
      </c>
      <c r="Z34" s="27">
        <f t="shared" si="9"/>
        <v>0</v>
      </c>
      <c r="AA34" s="38">
        <f>LARGE((V34,X34,Z34),1)</f>
        <v>0</v>
      </c>
      <c r="AB34" s="36" t="s">
        <v>88</v>
      </c>
      <c r="AC34" s="27">
        <f t="shared" si="10"/>
        <v>0</v>
      </c>
      <c r="AD34" s="36">
        <v>3</v>
      </c>
      <c r="AE34" s="27">
        <f t="shared" si="11"/>
        <v>0</v>
      </c>
      <c r="AF34" s="36" t="s">
        <v>89</v>
      </c>
      <c r="AG34" s="27">
        <f t="shared" si="12"/>
        <v>0</v>
      </c>
      <c r="AH34" s="37">
        <v>11</v>
      </c>
      <c r="AI34" s="27">
        <f t="shared" si="13"/>
        <v>0</v>
      </c>
      <c r="AJ34" s="38">
        <f>LARGE((AC34,AE34,AG34,AI34),1)</f>
        <v>0</v>
      </c>
      <c r="AK34" s="39">
        <v>0</v>
      </c>
      <c r="AL34" s="39">
        <v>0</v>
      </c>
      <c r="AM34" s="39">
        <v>0</v>
      </c>
      <c r="AN34" s="38">
        <f t="shared" si="14"/>
        <v>0</v>
      </c>
      <c r="AO34" s="32">
        <f t="shared" si="15"/>
        <v>0</v>
      </c>
      <c r="AP34" s="27">
        <f t="shared" si="16"/>
        <v>0</v>
      </c>
      <c r="AQ34" s="27">
        <f>SMALL((M34,H34,T34,AA34,AJ34,AN34),1)</f>
        <v>0</v>
      </c>
      <c r="AR34" s="27">
        <f>SMALL((M34,H34,T34,AA34,AJ34,AN34),2)</f>
        <v>0</v>
      </c>
      <c r="AS34" s="33">
        <f t="shared" si="17"/>
        <v>0</v>
      </c>
    </row>
    <row r="35" spans="1:45" ht="12.75">
      <c r="A35" s="21">
        <v>30</v>
      </c>
      <c r="B35" s="3" t="s">
        <v>36</v>
      </c>
      <c r="C35" s="3" t="s">
        <v>37</v>
      </c>
      <c r="D35" s="40" t="s">
        <v>86</v>
      </c>
      <c r="E35" s="41">
        <f t="shared" si="0"/>
        <v>0</v>
      </c>
      <c r="F35" s="42">
        <v>0</v>
      </c>
      <c r="G35" s="41">
        <f t="shared" si="1"/>
        <v>0</v>
      </c>
      <c r="H35" s="47">
        <f>LARGE((E35,G35),1)</f>
        <v>0</v>
      </c>
      <c r="I35" s="44">
        <v>56.6</v>
      </c>
      <c r="J35" s="27">
        <f t="shared" si="2"/>
        <v>0</v>
      </c>
      <c r="K35" s="36" t="s">
        <v>87</v>
      </c>
      <c r="L35" s="27">
        <f t="shared" si="3"/>
        <v>0</v>
      </c>
      <c r="M35" s="38">
        <f>LARGE((J35,L35),1)</f>
        <v>0</v>
      </c>
      <c r="N35" s="37">
        <v>14.5</v>
      </c>
      <c r="O35" s="27">
        <f t="shared" si="4"/>
        <v>0</v>
      </c>
      <c r="P35" s="37">
        <v>22</v>
      </c>
      <c r="Q35" s="27">
        <f t="shared" si="5"/>
        <v>0</v>
      </c>
      <c r="R35" s="37">
        <v>540</v>
      </c>
      <c r="S35" s="27">
        <f t="shared" si="6"/>
        <v>0</v>
      </c>
      <c r="T35" s="38">
        <f>LARGE((O35,Q35,S35),1)</f>
        <v>0</v>
      </c>
      <c r="U35" s="37">
        <v>1.3</v>
      </c>
      <c r="V35" s="27">
        <f t="shared" si="7"/>
        <v>0</v>
      </c>
      <c r="W35" s="37">
        <v>0.8</v>
      </c>
      <c r="X35" s="27">
        <f t="shared" si="8"/>
        <v>0</v>
      </c>
      <c r="Y35" s="37">
        <v>2.5</v>
      </c>
      <c r="Z35" s="27">
        <f t="shared" si="9"/>
        <v>0</v>
      </c>
      <c r="AA35" s="38">
        <f>LARGE((V35,X35,Z35),1)</f>
        <v>0</v>
      </c>
      <c r="AB35" s="36" t="s">
        <v>88</v>
      </c>
      <c r="AC35" s="27">
        <f t="shared" si="10"/>
        <v>0</v>
      </c>
      <c r="AD35" s="36">
        <v>3</v>
      </c>
      <c r="AE35" s="27">
        <f t="shared" si="11"/>
        <v>0</v>
      </c>
      <c r="AF35" s="36" t="s">
        <v>89</v>
      </c>
      <c r="AG35" s="27">
        <f t="shared" si="12"/>
        <v>0</v>
      </c>
      <c r="AH35" s="37">
        <v>11</v>
      </c>
      <c r="AI35" s="27">
        <f t="shared" si="13"/>
        <v>0</v>
      </c>
      <c r="AJ35" s="38">
        <f>LARGE((AC35,AE35,AG35,AI35),1)</f>
        <v>0</v>
      </c>
      <c r="AK35" s="39">
        <v>0</v>
      </c>
      <c r="AL35" s="39">
        <v>0</v>
      </c>
      <c r="AM35" s="39">
        <v>0</v>
      </c>
      <c r="AN35" s="38">
        <f t="shared" si="14"/>
        <v>0</v>
      </c>
      <c r="AO35" s="32">
        <f t="shared" si="15"/>
        <v>0</v>
      </c>
      <c r="AP35" s="27">
        <f t="shared" si="16"/>
        <v>0</v>
      </c>
      <c r="AQ35" s="27">
        <f>SMALL((M35,H35,T35,AA35,AJ35,AN35),1)</f>
        <v>0</v>
      </c>
      <c r="AR35" s="27">
        <f>SMALL((M35,H35,T35,AA35,AJ35,AN35),2)</f>
        <v>0</v>
      </c>
      <c r="AS35" s="33">
        <f t="shared" si="17"/>
        <v>0</v>
      </c>
    </row>
    <row r="36" spans="1:45" ht="12.75">
      <c r="A36" s="21">
        <v>31</v>
      </c>
      <c r="B36" s="3" t="s">
        <v>36</v>
      </c>
      <c r="C36" s="3" t="s">
        <v>13</v>
      </c>
      <c r="D36" s="40" t="s">
        <v>86</v>
      </c>
      <c r="E36" s="41">
        <f t="shared" si="0"/>
        <v>0</v>
      </c>
      <c r="F36" s="42">
        <v>0</v>
      </c>
      <c r="G36" s="41">
        <f t="shared" si="1"/>
        <v>0</v>
      </c>
      <c r="H36" s="47">
        <f>LARGE((E36,G36),1)</f>
        <v>0</v>
      </c>
      <c r="I36" s="44">
        <v>56.6</v>
      </c>
      <c r="J36" s="27">
        <f t="shared" si="2"/>
        <v>0</v>
      </c>
      <c r="K36" s="36" t="s">
        <v>87</v>
      </c>
      <c r="L36" s="27">
        <f t="shared" si="3"/>
        <v>0</v>
      </c>
      <c r="M36" s="38">
        <f>LARGE((J36,L36),1)</f>
        <v>0</v>
      </c>
      <c r="N36" s="37">
        <v>14.5</v>
      </c>
      <c r="O36" s="27">
        <f t="shared" si="4"/>
        <v>0</v>
      </c>
      <c r="P36" s="37">
        <v>22</v>
      </c>
      <c r="Q36" s="27">
        <f t="shared" si="5"/>
        <v>0</v>
      </c>
      <c r="R36" s="37">
        <v>540</v>
      </c>
      <c r="S36" s="27">
        <f t="shared" si="6"/>
        <v>0</v>
      </c>
      <c r="T36" s="38">
        <f>LARGE((O36,Q36,S36),1)</f>
        <v>0</v>
      </c>
      <c r="U36" s="37">
        <v>1.3</v>
      </c>
      <c r="V36" s="27">
        <f t="shared" si="7"/>
        <v>0</v>
      </c>
      <c r="W36" s="37">
        <v>0.8</v>
      </c>
      <c r="X36" s="27">
        <f t="shared" si="8"/>
        <v>0</v>
      </c>
      <c r="Y36" s="37">
        <v>2.5</v>
      </c>
      <c r="Z36" s="27">
        <f t="shared" si="9"/>
        <v>0</v>
      </c>
      <c r="AA36" s="38">
        <f>LARGE((V36,X36,Z36),1)</f>
        <v>0</v>
      </c>
      <c r="AB36" s="36" t="s">
        <v>88</v>
      </c>
      <c r="AC36" s="27">
        <f t="shared" si="10"/>
        <v>0</v>
      </c>
      <c r="AD36" s="36">
        <v>3</v>
      </c>
      <c r="AE36" s="27">
        <f t="shared" si="11"/>
        <v>0</v>
      </c>
      <c r="AF36" s="36" t="s">
        <v>89</v>
      </c>
      <c r="AG36" s="27">
        <f t="shared" si="12"/>
        <v>0</v>
      </c>
      <c r="AH36" s="37">
        <v>11</v>
      </c>
      <c r="AI36" s="27">
        <f t="shared" si="13"/>
        <v>0</v>
      </c>
      <c r="AJ36" s="38">
        <f>LARGE((AC36,AE36,AG36,AI36),1)</f>
        <v>0</v>
      </c>
      <c r="AK36" s="39">
        <v>0</v>
      </c>
      <c r="AL36" s="39">
        <v>0</v>
      </c>
      <c r="AM36" s="39">
        <v>0</v>
      </c>
      <c r="AN36" s="38">
        <f t="shared" si="14"/>
        <v>0</v>
      </c>
      <c r="AO36" s="32">
        <f t="shared" si="15"/>
        <v>0</v>
      </c>
      <c r="AP36" s="27">
        <f t="shared" si="16"/>
        <v>0</v>
      </c>
      <c r="AQ36" s="27">
        <f>SMALL((M36,H36,T36,AA36,AJ36,AN36),1)</f>
        <v>0</v>
      </c>
      <c r="AR36" s="27">
        <f>SMALL((M36,H36,T36,AA36,AJ36,AN36),2)</f>
        <v>0</v>
      </c>
      <c r="AS36" s="33">
        <f t="shared" si="17"/>
        <v>0</v>
      </c>
    </row>
    <row r="37" spans="1:45" ht="12.75">
      <c r="A37" s="21">
        <v>32</v>
      </c>
      <c r="B37" s="3" t="s">
        <v>38</v>
      </c>
      <c r="C37" s="3" t="s">
        <v>11</v>
      </c>
      <c r="D37" s="40" t="s">
        <v>86</v>
      </c>
      <c r="E37" s="41">
        <f t="shared" si="0"/>
        <v>0</v>
      </c>
      <c r="F37" s="42">
        <v>0</v>
      </c>
      <c r="G37" s="41">
        <f t="shared" si="1"/>
        <v>0</v>
      </c>
      <c r="H37" s="47">
        <f>LARGE((E37,G37),1)</f>
        <v>0</v>
      </c>
      <c r="I37" s="44">
        <v>56.6</v>
      </c>
      <c r="J37" s="27">
        <f t="shared" si="2"/>
        <v>0</v>
      </c>
      <c r="K37" s="36" t="s">
        <v>87</v>
      </c>
      <c r="L37" s="27">
        <f t="shared" si="3"/>
        <v>0</v>
      </c>
      <c r="M37" s="38">
        <f>LARGE((J37,L37),1)</f>
        <v>0</v>
      </c>
      <c r="N37" s="37">
        <v>14.5</v>
      </c>
      <c r="O37" s="27">
        <f t="shared" si="4"/>
        <v>0</v>
      </c>
      <c r="P37" s="37">
        <v>22</v>
      </c>
      <c r="Q37" s="27">
        <f t="shared" si="5"/>
        <v>0</v>
      </c>
      <c r="R37" s="37">
        <v>540</v>
      </c>
      <c r="S37" s="27">
        <f t="shared" si="6"/>
        <v>0</v>
      </c>
      <c r="T37" s="38">
        <f>LARGE((O37,Q37,S37),1)</f>
        <v>0</v>
      </c>
      <c r="U37" s="37">
        <v>1.3</v>
      </c>
      <c r="V37" s="27">
        <f t="shared" si="7"/>
        <v>0</v>
      </c>
      <c r="W37" s="37">
        <v>0.8</v>
      </c>
      <c r="X37" s="27">
        <f t="shared" si="8"/>
        <v>0</v>
      </c>
      <c r="Y37" s="37">
        <v>2.5</v>
      </c>
      <c r="Z37" s="27">
        <f t="shared" si="9"/>
        <v>0</v>
      </c>
      <c r="AA37" s="38">
        <f>LARGE((V37,X37,Z37),1)</f>
        <v>0</v>
      </c>
      <c r="AB37" s="36" t="s">
        <v>88</v>
      </c>
      <c r="AC37" s="27">
        <f t="shared" si="10"/>
        <v>0</v>
      </c>
      <c r="AD37" s="36">
        <v>3</v>
      </c>
      <c r="AE37" s="27">
        <f t="shared" si="11"/>
        <v>0</v>
      </c>
      <c r="AF37" s="36" t="s">
        <v>89</v>
      </c>
      <c r="AG37" s="27">
        <f t="shared" si="12"/>
        <v>0</v>
      </c>
      <c r="AH37" s="37">
        <v>11</v>
      </c>
      <c r="AI37" s="27">
        <f t="shared" si="13"/>
        <v>0</v>
      </c>
      <c r="AJ37" s="38">
        <f>LARGE((AC37,AE37,AG37,AI37),1)</f>
        <v>0</v>
      </c>
      <c r="AK37" s="39">
        <v>0</v>
      </c>
      <c r="AL37" s="39">
        <v>0</v>
      </c>
      <c r="AM37" s="39">
        <v>0</v>
      </c>
      <c r="AN37" s="38">
        <f t="shared" si="14"/>
        <v>0</v>
      </c>
      <c r="AO37" s="32">
        <f t="shared" si="15"/>
        <v>0</v>
      </c>
      <c r="AP37" s="27">
        <f t="shared" si="16"/>
        <v>0</v>
      </c>
      <c r="AQ37" s="27">
        <f>SMALL((M37,H37,T37,AA37,AJ37,AN37),1)</f>
        <v>0</v>
      </c>
      <c r="AR37" s="27">
        <f>SMALL((M37,H37,T37,AA37,AJ37,AN37),2)</f>
        <v>0</v>
      </c>
      <c r="AS37" s="33">
        <f t="shared" si="17"/>
        <v>0</v>
      </c>
    </row>
    <row r="38" spans="1:45" ht="12.75">
      <c r="A38" s="21">
        <v>33</v>
      </c>
      <c r="B38" s="3" t="s">
        <v>47</v>
      </c>
      <c r="C38" s="3" t="s">
        <v>48</v>
      </c>
      <c r="D38" s="40" t="s">
        <v>86</v>
      </c>
      <c r="E38" s="41">
        <f t="shared" si="0"/>
        <v>0</v>
      </c>
      <c r="F38" s="42">
        <v>0</v>
      </c>
      <c r="G38" s="41">
        <f t="shared" si="1"/>
        <v>0</v>
      </c>
      <c r="H38" s="47">
        <f>LARGE((E38,G38),1)</f>
        <v>0</v>
      </c>
      <c r="I38" s="44">
        <v>56.6</v>
      </c>
      <c r="J38" s="27">
        <f t="shared" si="2"/>
        <v>0</v>
      </c>
      <c r="K38" s="36" t="s">
        <v>87</v>
      </c>
      <c r="L38" s="27">
        <f t="shared" si="3"/>
        <v>0</v>
      </c>
      <c r="M38" s="38">
        <f>LARGE((J38,L38),1)</f>
        <v>0</v>
      </c>
      <c r="N38" s="37">
        <v>14.5</v>
      </c>
      <c r="O38" s="27">
        <f t="shared" si="4"/>
        <v>0</v>
      </c>
      <c r="P38" s="37">
        <v>22</v>
      </c>
      <c r="Q38" s="27">
        <f t="shared" si="5"/>
        <v>0</v>
      </c>
      <c r="R38" s="37">
        <v>540</v>
      </c>
      <c r="S38" s="27">
        <f t="shared" si="6"/>
        <v>0</v>
      </c>
      <c r="T38" s="38">
        <f>LARGE((O38,Q38,S38),1)</f>
        <v>0</v>
      </c>
      <c r="U38" s="37">
        <v>1.3</v>
      </c>
      <c r="V38" s="27">
        <f t="shared" si="7"/>
        <v>0</v>
      </c>
      <c r="W38" s="37">
        <v>0.8</v>
      </c>
      <c r="X38" s="27">
        <f t="shared" si="8"/>
        <v>0</v>
      </c>
      <c r="Y38" s="37">
        <v>2.5</v>
      </c>
      <c r="Z38" s="27">
        <f t="shared" si="9"/>
        <v>0</v>
      </c>
      <c r="AA38" s="38">
        <f>LARGE((V38,X38,Z38),1)</f>
        <v>0</v>
      </c>
      <c r="AB38" s="36" t="s">
        <v>88</v>
      </c>
      <c r="AC38" s="27">
        <f t="shared" si="10"/>
        <v>0</v>
      </c>
      <c r="AD38" s="36">
        <v>3</v>
      </c>
      <c r="AE38" s="27">
        <f t="shared" si="11"/>
        <v>0</v>
      </c>
      <c r="AF38" s="36" t="s">
        <v>89</v>
      </c>
      <c r="AG38" s="27">
        <f t="shared" si="12"/>
        <v>0</v>
      </c>
      <c r="AH38" s="37">
        <v>11</v>
      </c>
      <c r="AI38" s="27">
        <f t="shared" si="13"/>
        <v>0</v>
      </c>
      <c r="AJ38" s="38">
        <f>LARGE((AC38,AE38,AG38,AI38),1)</f>
        <v>0</v>
      </c>
      <c r="AK38" s="39">
        <v>0</v>
      </c>
      <c r="AL38" s="39">
        <v>0</v>
      </c>
      <c r="AM38" s="39">
        <v>0</v>
      </c>
      <c r="AN38" s="38">
        <f t="shared" si="14"/>
        <v>0</v>
      </c>
      <c r="AO38" s="32">
        <f t="shared" si="15"/>
        <v>0</v>
      </c>
      <c r="AP38" s="27">
        <f t="shared" si="16"/>
        <v>0</v>
      </c>
      <c r="AQ38" s="27">
        <f>SMALL((M38,H38,T38,AA38,AJ38,AN38),1)</f>
        <v>0</v>
      </c>
      <c r="AR38" s="27">
        <f>SMALL((M38,H38,T38,AA38,AJ38,AN38),2)</f>
        <v>0</v>
      </c>
      <c r="AS38" s="33">
        <f t="shared" si="17"/>
        <v>0</v>
      </c>
    </row>
    <row r="39" spans="1:45" ht="12.75">
      <c r="A39" s="21">
        <v>34</v>
      </c>
      <c r="B39" s="3" t="s">
        <v>39</v>
      </c>
      <c r="C39" s="3" t="s">
        <v>40</v>
      </c>
      <c r="D39" s="40" t="s">
        <v>86</v>
      </c>
      <c r="E39" s="41">
        <f t="shared" si="0"/>
        <v>0</v>
      </c>
      <c r="F39" s="42">
        <v>0</v>
      </c>
      <c r="G39" s="41">
        <f t="shared" si="1"/>
        <v>0</v>
      </c>
      <c r="H39" s="47">
        <f>LARGE((E39,G39),1)</f>
        <v>0</v>
      </c>
      <c r="I39" s="44">
        <v>56.6</v>
      </c>
      <c r="J39" s="27">
        <f t="shared" si="2"/>
        <v>0</v>
      </c>
      <c r="K39" s="36" t="s">
        <v>87</v>
      </c>
      <c r="L39" s="27">
        <f t="shared" si="3"/>
        <v>0</v>
      </c>
      <c r="M39" s="38">
        <f>LARGE((J39,L39),1)</f>
        <v>0</v>
      </c>
      <c r="N39" s="37">
        <v>14.5</v>
      </c>
      <c r="O39" s="27">
        <f t="shared" si="4"/>
        <v>0</v>
      </c>
      <c r="P39" s="37">
        <v>22</v>
      </c>
      <c r="Q39" s="27">
        <f t="shared" si="5"/>
        <v>0</v>
      </c>
      <c r="R39" s="37">
        <v>540</v>
      </c>
      <c r="S39" s="27">
        <f t="shared" si="6"/>
        <v>0</v>
      </c>
      <c r="T39" s="38">
        <f>LARGE((O39,Q39,S39),1)</f>
        <v>0</v>
      </c>
      <c r="U39" s="37">
        <v>1.3</v>
      </c>
      <c r="V39" s="27">
        <f t="shared" si="7"/>
        <v>0</v>
      </c>
      <c r="W39" s="37">
        <v>0.8</v>
      </c>
      <c r="X39" s="27">
        <f t="shared" si="8"/>
        <v>0</v>
      </c>
      <c r="Y39" s="37">
        <v>2.5</v>
      </c>
      <c r="Z39" s="27">
        <f t="shared" si="9"/>
        <v>0</v>
      </c>
      <c r="AA39" s="38">
        <f>LARGE((V39,X39,Z39),1)</f>
        <v>0</v>
      </c>
      <c r="AB39" s="36" t="s">
        <v>88</v>
      </c>
      <c r="AC39" s="27">
        <f t="shared" si="10"/>
        <v>0</v>
      </c>
      <c r="AD39" s="36">
        <v>3</v>
      </c>
      <c r="AE39" s="27">
        <f t="shared" si="11"/>
        <v>0</v>
      </c>
      <c r="AF39" s="36" t="s">
        <v>89</v>
      </c>
      <c r="AG39" s="27">
        <f t="shared" si="12"/>
        <v>0</v>
      </c>
      <c r="AH39" s="37">
        <v>11</v>
      </c>
      <c r="AI39" s="27">
        <f t="shared" si="13"/>
        <v>0</v>
      </c>
      <c r="AJ39" s="38">
        <f>LARGE((AC39,AE39,AG39,AI39),1)</f>
        <v>0</v>
      </c>
      <c r="AK39" s="39">
        <v>0</v>
      </c>
      <c r="AL39" s="39">
        <v>0</v>
      </c>
      <c r="AM39" s="39">
        <v>0</v>
      </c>
      <c r="AN39" s="38">
        <f t="shared" si="14"/>
        <v>0</v>
      </c>
      <c r="AO39" s="32">
        <f t="shared" si="15"/>
        <v>0</v>
      </c>
      <c r="AP39" s="27">
        <f t="shared" si="16"/>
        <v>0</v>
      </c>
      <c r="AQ39" s="27">
        <f>SMALL((M39,H39,T39,AA39,AJ39,AN39),1)</f>
        <v>0</v>
      </c>
      <c r="AR39" s="27">
        <f>SMALL((M39,H39,T39,AA39,AJ39,AN39),2)</f>
        <v>0</v>
      </c>
      <c r="AS39" s="33">
        <f t="shared" si="17"/>
        <v>0</v>
      </c>
    </row>
    <row r="40" spans="1:45" ht="12.75">
      <c r="A40" s="21">
        <v>35</v>
      </c>
      <c r="B40" s="3" t="s">
        <v>25</v>
      </c>
      <c r="C40" s="3" t="s">
        <v>26</v>
      </c>
      <c r="D40" s="40" t="s">
        <v>86</v>
      </c>
      <c r="E40" s="41">
        <f t="shared" si="0"/>
        <v>0</v>
      </c>
      <c r="F40" s="42">
        <v>0</v>
      </c>
      <c r="G40" s="41">
        <f t="shared" si="1"/>
        <v>0</v>
      </c>
      <c r="H40" s="47">
        <f>LARGE((E40,G40),1)</f>
        <v>0</v>
      </c>
      <c r="I40" s="44">
        <v>56.6</v>
      </c>
      <c r="J40" s="27">
        <f t="shared" si="2"/>
        <v>0</v>
      </c>
      <c r="K40" s="36" t="s">
        <v>87</v>
      </c>
      <c r="L40" s="27">
        <f t="shared" si="3"/>
        <v>0</v>
      </c>
      <c r="M40" s="38">
        <f>LARGE((J40,L40),1)</f>
        <v>0</v>
      </c>
      <c r="N40" s="37">
        <v>14.5</v>
      </c>
      <c r="O40" s="27">
        <f t="shared" si="4"/>
        <v>0</v>
      </c>
      <c r="P40" s="37">
        <v>22</v>
      </c>
      <c r="Q40" s="27">
        <f t="shared" si="5"/>
        <v>0</v>
      </c>
      <c r="R40" s="37">
        <v>540</v>
      </c>
      <c r="S40" s="27">
        <f t="shared" si="6"/>
        <v>0</v>
      </c>
      <c r="T40" s="38">
        <f>LARGE((O40,Q40,S40),1)</f>
        <v>0</v>
      </c>
      <c r="U40" s="37">
        <v>1.3</v>
      </c>
      <c r="V40" s="27">
        <f t="shared" si="7"/>
        <v>0</v>
      </c>
      <c r="W40" s="37">
        <v>0.8</v>
      </c>
      <c r="X40" s="27">
        <f t="shared" si="8"/>
        <v>0</v>
      </c>
      <c r="Y40" s="37">
        <v>2.5</v>
      </c>
      <c r="Z40" s="27">
        <f t="shared" si="9"/>
        <v>0</v>
      </c>
      <c r="AA40" s="38">
        <f>LARGE((V40,X40,Z40),1)</f>
        <v>0</v>
      </c>
      <c r="AB40" s="36" t="s">
        <v>88</v>
      </c>
      <c r="AC40" s="27">
        <f t="shared" si="10"/>
        <v>0</v>
      </c>
      <c r="AD40" s="36">
        <v>3</v>
      </c>
      <c r="AE40" s="27">
        <f t="shared" si="11"/>
        <v>0</v>
      </c>
      <c r="AF40" s="36" t="s">
        <v>89</v>
      </c>
      <c r="AG40" s="27">
        <f t="shared" si="12"/>
        <v>0</v>
      </c>
      <c r="AH40" s="37">
        <v>11</v>
      </c>
      <c r="AI40" s="27">
        <f t="shared" si="13"/>
        <v>0</v>
      </c>
      <c r="AJ40" s="38">
        <f>LARGE((AC40,AE40,AG40,AI40),1)</f>
        <v>0</v>
      </c>
      <c r="AK40" s="39">
        <v>0</v>
      </c>
      <c r="AL40" s="39">
        <v>0</v>
      </c>
      <c r="AM40" s="39">
        <v>0</v>
      </c>
      <c r="AN40" s="38">
        <f t="shared" si="14"/>
        <v>0</v>
      </c>
      <c r="AO40" s="32">
        <f t="shared" si="15"/>
        <v>0</v>
      </c>
      <c r="AP40" s="27">
        <f t="shared" si="16"/>
        <v>0</v>
      </c>
      <c r="AQ40" s="27">
        <f>SMALL((M40,H40,T40,AA40,AJ40,AN40),1)</f>
        <v>0</v>
      </c>
      <c r="AR40" s="27">
        <f>SMALL((M40,H40,T40,AA40,AJ40,AN40),2)</f>
        <v>0</v>
      </c>
      <c r="AS40" s="33">
        <f t="shared" si="17"/>
        <v>0</v>
      </c>
    </row>
    <row r="41" spans="1:45" ht="12.75">
      <c r="A41" s="21">
        <v>36</v>
      </c>
      <c r="B41" s="3" t="s">
        <v>24</v>
      </c>
      <c r="C41" s="3" t="s">
        <v>43</v>
      </c>
      <c r="D41" s="40" t="s">
        <v>86</v>
      </c>
      <c r="E41" s="41">
        <f t="shared" si="0"/>
        <v>0</v>
      </c>
      <c r="F41" s="42">
        <v>0</v>
      </c>
      <c r="G41" s="41">
        <f t="shared" si="1"/>
        <v>0</v>
      </c>
      <c r="H41" s="47">
        <f>LARGE((E41,G41),1)</f>
        <v>0</v>
      </c>
      <c r="I41" s="44">
        <v>56.6</v>
      </c>
      <c r="J41" s="27">
        <f t="shared" si="2"/>
        <v>0</v>
      </c>
      <c r="K41" s="36" t="s">
        <v>87</v>
      </c>
      <c r="L41" s="27">
        <f t="shared" si="3"/>
        <v>0</v>
      </c>
      <c r="M41" s="38">
        <f>LARGE((J41,L41),1)</f>
        <v>0</v>
      </c>
      <c r="N41" s="37">
        <v>14.5</v>
      </c>
      <c r="O41" s="27">
        <f t="shared" si="4"/>
        <v>0</v>
      </c>
      <c r="P41" s="37">
        <v>22</v>
      </c>
      <c r="Q41" s="27">
        <f t="shared" si="5"/>
        <v>0</v>
      </c>
      <c r="R41" s="37">
        <v>540</v>
      </c>
      <c r="S41" s="27">
        <f t="shared" si="6"/>
        <v>0</v>
      </c>
      <c r="T41" s="38">
        <f>LARGE((O41,Q41,S41),1)</f>
        <v>0</v>
      </c>
      <c r="U41" s="37">
        <v>1.3</v>
      </c>
      <c r="V41" s="27">
        <f t="shared" si="7"/>
        <v>0</v>
      </c>
      <c r="W41" s="37">
        <v>0.8</v>
      </c>
      <c r="X41" s="27">
        <f t="shared" si="8"/>
        <v>0</v>
      </c>
      <c r="Y41" s="37">
        <v>2.5</v>
      </c>
      <c r="Z41" s="27">
        <f t="shared" si="9"/>
        <v>0</v>
      </c>
      <c r="AA41" s="38">
        <f>LARGE((V41,X41,Z41),1)</f>
        <v>0</v>
      </c>
      <c r="AB41" s="36" t="s">
        <v>88</v>
      </c>
      <c r="AC41" s="27">
        <f t="shared" si="10"/>
        <v>0</v>
      </c>
      <c r="AD41" s="36">
        <v>3</v>
      </c>
      <c r="AE41" s="27">
        <f t="shared" si="11"/>
        <v>0</v>
      </c>
      <c r="AF41" s="36" t="s">
        <v>89</v>
      </c>
      <c r="AG41" s="27">
        <f t="shared" si="12"/>
        <v>0</v>
      </c>
      <c r="AH41" s="37">
        <v>11</v>
      </c>
      <c r="AI41" s="27">
        <f t="shared" si="13"/>
        <v>0</v>
      </c>
      <c r="AJ41" s="38">
        <f>LARGE((AC41,AE41,AG41,AI41),1)</f>
        <v>0</v>
      </c>
      <c r="AK41" s="39">
        <v>0</v>
      </c>
      <c r="AL41" s="39">
        <v>0</v>
      </c>
      <c r="AM41" s="39">
        <v>0</v>
      </c>
      <c r="AN41" s="38">
        <f t="shared" si="14"/>
        <v>0</v>
      </c>
      <c r="AO41" s="32">
        <f t="shared" si="15"/>
        <v>0</v>
      </c>
      <c r="AP41" s="27">
        <f t="shared" si="16"/>
        <v>0</v>
      </c>
      <c r="AQ41" s="27">
        <f>SMALL((M41,H41,T41,AA41,AJ41,AN41),1)</f>
        <v>0</v>
      </c>
      <c r="AR41" s="27">
        <f>SMALL((M41,H41,T41,AA41,AJ41,AN41),2)</f>
        <v>0</v>
      </c>
      <c r="AS41" s="33">
        <f t="shared" si="17"/>
        <v>0</v>
      </c>
    </row>
    <row r="42" spans="1:45" ht="12.75">
      <c r="A42" s="21">
        <v>37</v>
      </c>
      <c r="B42" s="3" t="s">
        <v>27</v>
      </c>
      <c r="C42" s="3" t="s">
        <v>3</v>
      </c>
      <c r="D42" s="40" t="s">
        <v>86</v>
      </c>
      <c r="E42" s="41">
        <f t="shared" si="0"/>
        <v>0</v>
      </c>
      <c r="F42" s="42">
        <v>0</v>
      </c>
      <c r="G42" s="41">
        <f t="shared" si="1"/>
        <v>0</v>
      </c>
      <c r="H42" s="47">
        <f>LARGE((E42,G42),1)</f>
        <v>0</v>
      </c>
      <c r="I42" s="44">
        <v>56.6</v>
      </c>
      <c r="J42" s="27">
        <f t="shared" si="2"/>
        <v>0</v>
      </c>
      <c r="K42" s="36" t="s">
        <v>87</v>
      </c>
      <c r="L42" s="27">
        <f t="shared" si="3"/>
        <v>0</v>
      </c>
      <c r="M42" s="38">
        <f>LARGE((J42,L42),1)</f>
        <v>0</v>
      </c>
      <c r="N42" s="37">
        <v>14.5</v>
      </c>
      <c r="O42" s="27">
        <f t="shared" si="4"/>
        <v>0</v>
      </c>
      <c r="P42" s="37">
        <v>22</v>
      </c>
      <c r="Q42" s="27">
        <f t="shared" si="5"/>
        <v>0</v>
      </c>
      <c r="R42" s="37">
        <v>540</v>
      </c>
      <c r="S42" s="27">
        <f t="shared" si="6"/>
        <v>0</v>
      </c>
      <c r="T42" s="38">
        <f>LARGE((O42,Q42,S42),1)</f>
        <v>0</v>
      </c>
      <c r="U42" s="37">
        <v>1.3</v>
      </c>
      <c r="V42" s="27">
        <f t="shared" si="7"/>
        <v>0</v>
      </c>
      <c r="W42" s="37">
        <v>0.8</v>
      </c>
      <c r="X42" s="27">
        <f t="shared" si="8"/>
        <v>0</v>
      </c>
      <c r="Y42" s="37">
        <v>2.5</v>
      </c>
      <c r="Z42" s="27">
        <f t="shared" si="9"/>
        <v>0</v>
      </c>
      <c r="AA42" s="38">
        <f>LARGE((V42,X42,Z42),1)</f>
        <v>0</v>
      </c>
      <c r="AB42" s="36" t="s">
        <v>88</v>
      </c>
      <c r="AC42" s="27">
        <f t="shared" si="10"/>
        <v>0</v>
      </c>
      <c r="AD42" s="36">
        <v>3</v>
      </c>
      <c r="AE42" s="27">
        <f t="shared" si="11"/>
        <v>0</v>
      </c>
      <c r="AF42" s="36" t="s">
        <v>89</v>
      </c>
      <c r="AG42" s="27">
        <f t="shared" si="12"/>
        <v>0</v>
      </c>
      <c r="AH42" s="37">
        <v>11</v>
      </c>
      <c r="AI42" s="27">
        <f t="shared" si="13"/>
        <v>0</v>
      </c>
      <c r="AJ42" s="38">
        <f>LARGE((AC42,AE42,AG42,AI42),1)</f>
        <v>0</v>
      </c>
      <c r="AK42" s="39">
        <v>0</v>
      </c>
      <c r="AL42" s="39">
        <v>0</v>
      </c>
      <c r="AM42" s="39">
        <v>0</v>
      </c>
      <c r="AN42" s="38">
        <f t="shared" si="14"/>
        <v>0</v>
      </c>
      <c r="AO42" s="32">
        <f t="shared" si="15"/>
        <v>0</v>
      </c>
      <c r="AP42" s="27">
        <f t="shared" si="16"/>
        <v>0</v>
      </c>
      <c r="AQ42" s="27">
        <f>SMALL((M42,H42,T42,AA42,AJ42,AN42),1)</f>
        <v>0</v>
      </c>
      <c r="AR42" s="27">
        <f>SMALL((M42,H42,T42,AA42,AJ42,AN42),2)</f>
        <v>0</v>
      </c>
      <c r="AS42" s="33">
        <f t="shared" si="17"/>
        <v>0</v>
      </c>
    </row>
    <row r="43" spans="1:45" ht="12.75">
      <c r="A43" s="21">
        <v>38</v>
      </c>
      <c r="B43" s="3" t="s">
        <v>14</v>
      </c>
      <c r="C43" s="3" t="s">
        <v>50</v>
      </c>
      <c r="D43" s="40" t="s">
        <v>86</v>
      </c>
      <c r="E43" s="41">
        <f t="shared" si="0"/>
        <v>0</v>
      </c>
      <c r="F43" s="42">
        <v>0</v>
      </c>
      <c r="G43" s="41">
        <f t="shared" si="1"/>
        <v>0</v>
      </c>
      <c r="H43" s="47">
        <f>LARGE((E43,G43),1)</f>
        <v>0</v>
      </c>
      <c r="I43" s="44">
        <v>56.6</v>
      </c>
      <c r="J43" s="27">
        <f t="shared" si="2"/>
        <v>0</v>
      </c>
      <c r="K43" s="36" t="s">
        <v>87</v>
      </c>
      <c r="L43" s="27">
        <f t="shared" si="3"/>
        <v>0</v>
      </c>
      <c r="M43" s="38">
        <f>LARGE((J43,L43),1)</f>
        <v>0</v>
      </c>
      <c r="N43" s="37">
        <v>14.5</v>
      </c>
      <c r="O43" s="27">
        <f t="shared" si="4"/>
        <v>0</v>
      </c>
      <c r="P43" s="37">
        <v>22</v>
      </c>
      <c r="Q43" s="27">
        <f t="shared" si="5"/>
        <v>0</v>
      </c>
      <c r="R43" s="37">
        <v>540</v>
      </c>
      <c r="S43" s="27">
        <f t="shared" si="6"/>
        <v>0</v>
      </c>
      <c r="T43" s="38">
        <f>LARGE((O43,Q43,S43),1)</f>
        <v>0</v>
      </c>
      <c r="U43" s="37">
        <v>1.3</v>
      </c>
      <c r="V43" s="27">
        <f t="shared" si="7"/>
        <v>0</v>
      </c>
      <c r="W43" s="37">
        <v>0.8</v>
      </c>
      <c r="X43" s="27">
        <f t="shared" si="8"/>
        <v>0</v>
      </c>
      <c r="Y43" s="37">
        <v>2.5</v>
      </c>
      <c r="Z43" s="27">
        <f t="shared" si="9"/>
        <v>0</v>
      </c>
      <c r="AA43" s="38">
        <f>LARGE((V43,X43,Z43),1)</f>
        <v>0</v>
      </c>
      <c r="AB43" s="36" t="s">
        <v>88</v>
      </c>
      <c r="AC43" s="27">
        <f t="shared" si="10"/>
        <v>0</v>
      </c>
      <c r="AD43" s="36">
        <v>3</v>
      </c>
      <c r="AE43" s="27">
        <f t="shared" si="11"/>
        <v>0</v>
      </c>
      <c r="AF43" s="36" t="s">
        <v>89</v>
      </c>
      <c r="AG43" s="27">
        <f t="shared" si="12"/>
        <v>0</v>
      </c>
      <c r="AH43" s="37">
        <v>11</v>
      </c>
      <c r="AI43" s="27">
        <f t="shared" si="13"/>
        <v>0</v>
      </c>
      <c r="AJ43" s="38">
        <f>LARGE((AC43,AE43,AG43,AI43),1)</f>
        <v>0</v>
      </c>
      <c r="AK43" s="39">
        <v>0</v>
      </c>
      <c r="AL43" s="39">
        <v>0</v>
      </c>
      <c r="AM43" s="39">
        <v>0</v>
      </c>
      <c r="AN43" s="38">
        <f t="shared" si="14"/>
        <v>0</v>
      </c>
      <c r="AO43" s="32">
        <f t="shared" si="15"/>
        <v>0</v>
      </c>
      <c r="AP43" s="27">
        <f t="shared" si="16"/>
        <v>0</v>
      </c>
      <c r="AQ43" s="27">
        <f>SMALL((M43,H43,T43,AA43,AJ43,AN43),1)</f>
        <v>0</v>
      </c>
      <c r="AR43" s="27">
        <f>SMALL((M43,H43,T43,AA43,AJ43,AN43),2)</f>
        <v>0</v>
      </c>
      <c r="AS43" s="33">
        <f t="shared" si="17"/>
        <v>0</v>
      </c>
    </row>
    <row r="44" spans="1:45" ht="12.75">
      <c r="A44" s="21">
        <v>39</v>
      </c>
      <c r="B44" s="3"/>
      <c r="C44" s="3"/>
      <c r="D44" s="40" t="s">
        <v>86</v>
      </c>
      <c r="E44" s="41">
        <f t="shared" si="0"/>
        <v>0</v>
      </c>
      <c r="F44" s="42">
        <v>0</v>
      </c>
      <c r="G44" s="41">
        <f t="shared" si="1"/>
        <v>0</v>
      </c>
      <c r="H44" s="47">
        <f>LARGE((E44,G44),1)</f>
        <v>0</v>
      </c>
      <c r="I44" s="44">
        <v>56.6</v>
      </c>
      <c r="J44" s="27">
        <f t="shared" si="2"/>
        <v>0</v>
      </c>
      <c r="K44" s="36" t="s">
        <v>87</v>
      </c>
      <c r="L44" s="27">
        <f t="shared" si="3"/>
        <v>0</v>
      </c>
      <c r="M44" s="38">
        <f>LARGE((J44,L44),1)</f>
        <v>0</v>
      </c>
      <c r="N44" s="37">
        <v>14.5</v>
      </c>
      <c r="O44" s="27">
        <f t="shared" si="4"/>
        <v>0</v>
      </c>
      <c r="P44" s="37">
        <v>22</v>
      </c>
      <c r="Q44" s="27">
        <f t="shared" si="5"/>
        <v>0</v>
      </c>
      <c r="R44" s="37">
        <v>540</v>
      </c>
      <c r="S44" s="27">
        <f t="shared" si="6"/>
        <v>0</v>
      </c>
      <c r="T44" s="38">
        <f>LARGE((O44,Q44,S44),1)</f>
        <v>0</v>
      </c>
      <c r="U44" s="37">
        <v>1.3</v>
      </c>
      <c r="V44" s="27">
        <f t="shared" si="7"/>
        <v>0</v>
      </c>
      <c r="W44" s="37">
        <v>0.8</v>
      </c>
      <c r="X44" s="27">
        <f t="shared" si="8"/>
        <v>0</v>
      </c>
      <c r="Y44" s="37">
        <v>2.5</v>
      </c>
      <c r="Z44" s="27">
        <f t="shared" si="9"/>
        <v>0</v>
      </c>
      <c r="AA44" s="38">
        <f>LARGE((V44,X44,Z44),1)</f>
        <v>0</v>
      </c>
      <c r="AB44" s="36" t="s">
        <v>88</v>
      </c>
      <c r="AC44" s="27">
        <f t="shared" si="10"/>
        <v>0</v>
      </c>
      <c r="AD44" s="36">
        <v>3</v>
      </c>
      <c r="AE44" s="27">
        <f t="shared" si="11"/>
        <v>0</v>
      </c>
      <c r="AF44" s="36" t="s">
        <v>89</v>
      </c>
      <c r="AG44" s="27">
        <f t="shared" si="12"/>
        <v>0</v>
      </c>
      <c r="AH44" s="37">
        <v>11</v>
      </c>
      <c r="AI44" s="27">
        <f t="shared" si="13"/>
        <v>0</v>
      </c>
      <c r="AJ44" s="38">
        <f>LARGE((AC44,AE44,AG44,AI44),1)</f>
        <v>0</v>
      </c>
      <c r="AK44" s="39">
        <v>0</v>
      </c>
      <c r="AL44" s="39">
        <v>0</v>
      </c>
      <c r="AM44" s="39">
        <v>0</v>
      </c>
      <c r="AN44" s="38">
        <f t="shared" si="14"/>
        <v>0</v>
      </c>
      <c r="AO44" s="32">
        <f t="shared" si="15"/>
        <v>0</v>
      </c>
      <c r="AP44" s="27">
        <f t="shared" si="16"/>
        <v>0</v>
      </c>
      <c r="AQ44" s="27">
        <f>SMALL((M44,H44,T44,AA44,AJ44,AN44),1)</f>
        <v>0</v>
      </c>
      <c r="AR44" s="27">
        <f>SMALL((M44,H44,T44,AA44,AJ44,AN44),2)</f>
        <v>0</v>
      </c>
      <c r="AS44" s="33">
        <f t="shared" si="17"/>
        <v>0</v>
      </c>
    </row>
    <row r="45" spans="1:45" ht="12.75">
      <c r="A45" s="21">
        <v>40</v>
      </c>
      <c r="B45" s="3"/>
      <c r="C45" s="3"/>
      <c r="D45" s="40" t="s">
        <v>86</v>
      </c>
      <c r="E45" s="41">
        <f t="shared" si="0"/>
        <v>0</v>
      </c>
      <c r="F45" s="42">
        <v>0</v>
      </c>
      <c r="G45" s="41">
        <f t="shared" si="1"/>
        <v>0</v>
      </c>
      <c r="H45" s="47">
        <f>LARGE((E45,G45),1)</f>
        <v>0</v>
      </c>
      <c r="I45" s="44">
        <v>56.6</v>
      </c>
      <c r="J45" s="27">
        <f t="shared" si="2"/>
        <v>0</v>
      </c>
      <c r="K45" s="36" t="s">
        <v>87</v>
      </c>
      <c r="L45" s="27">
        <f t="shared" si="3"/>
        <v>0</v>
      </c>
      <c r="M45" s="38">
        <f>LARGE((J45,L45),1)</f>
        <v>0</v>
      </c>
      <c r="N45" s="37">
        <v>14.5</v>
      </c>
      <c r="O45" s="27">
        <f t="shared" si="4"/>
        <v>0</v>
      </c>
      <c r="P45" s="37">
        <v>22</v>
      </c>
      <c r="Q45" s="27">
        <f t="shared" si="5"/>
        <v>0</v>
      </c>
      <c r="R45" s="37">
        <v>540</v>
      </c>
      <c r="S45" s="27">
        <f t="shared" si="6"/>
        <v>0</v>
      </c>
      <c r="T45" s="38">
        <f>LARGE((O45,Q45,S45),1)</f>
        <v>0</v>
      </c>
      <c r="U45" s="37">
        <v>1.3</v>
      </c>
      <c r="V45" s="27">
        <f t="shared" si="7"/>
        <v>0</v>
      </c>
      <c r="W45" s="37">
        <v>0.8</v>
      </c>
      <c r="X45" s="27">
        <f t="shared" si="8"/>
        <v>0</v>
      </c>
      <c r="Y45" s="37">
        <v>2.5</v>
      </c>
      <c r="Z45" s="27">
        <f t="shared" si="9"/>
        <v>0</v>
      </c>
      <c r="AA45" s="38">
        <f>LARGE((V45,X45,Z45),1)</f>
        <v>0</v>
      </c>
      <c r="AB45" s="36" t="s">
        <v>88</v>
      </c>
      <c r="AC45" s="27">
        <f t="shared" si="10"/>
        <v>0</v>
      </c>
      <c r="AD45" s="36">
        <v>3</v>
      </c>
      <c r="AE45" s="27">
        <f t="shared" si="11"/>
        <v>0</v>
      </c>
      <c r="AF45" s="36" t="s">
        <v>89</v>
      </c>
      <c r="AG45" s="27">
        <f t="shared" si="12"/>
        <v>0</v>
      </c>
      <c r="AH45" s="37">
        <v>11</v>
      </c>
      <c r="AI45" s="27">
        <f t="shared" si="13"/>
        <v>0</v>
      </c>
      <c r="AJ45" s="38">
        <f>LARGE((AC45,AE45,AG45,AI45),1)</f>
        <v>0</v>
      </c>
      <c r="AK45" s="39">
        <v>0</v>
      </c>
      <c r="AL45" s="39">
        <v>0</v>
      </c>
      <c r="AM45" s="39">
        <v>0</v>
      </c>
      <c r="AN45" s="38">
        <f t="shared" si="14"/>
        <v>0</v>
      </c>
      <c r="AO45" s="32">
        <f t="shared" si="15"/>
        <v>0</v>
      </c>
      <c r="AP45" s="27">
        <f t="shared" si="16"/>
        <v>0</v>
      </c>
      <c r="AQ45" s="27">
        <f>SMALL((M45,H45,T45,AA45,AJ45,AN45),1)</f>
        <v>0</v>
      </c>
      <c r="AR45" s="27">
        <f>SMALL((M45,H45,T45,AA45,AJ45,AN45),2)</f>
        <v>0</v>
      </c>
      <c r="AS45" s="33">
        <f t="shared" si="17"/>
        <v>0</v>
      </c>
    </row>
    <row r="46" spans="1:45" ht="13.5" thickBot="1">
      <c r="A46" s="23"/>
      <c r="B46" s="24"/>
      <c r="C46" s="24"/>
      <c r="D46" s="48" t="s">
        <v>86</v>
      </c>
      <c r="E46" s="49">
        <f t="shared" si="0"/>
        <v>0</v>
      </c>
      <c r="F46" s="50">
        <v>0</v>
      </c>
      <c r="G46" s="49">
        <f t="shared" si="1"/>
        <v>0</v>
      </c>
      <c r="H46" s="51">
        <f>LARGE((E46,G46),1)</f>
        <v>0</v>
      </c>
      <c r="I46" s="44">
        <v>56.6</v>
      </c>
      <c r="J46" s="27">
        <f t="shared" si="2"/>
        <v>0</v>
      </c>
      <c r="K46" s="36" t="s">
        <v>87</v>
      </c>
      <c r="L46" s="27">
        <f t="shared" si="3"/>
        <v>0</v>
      </c>
      <c r="M46" s="38">
        <f>LARGE((J46,L46),1)</f>
        <v>0</v>
      </c>
      <c r="N46" s="37">
        <v>14.5</v>
      </c>
      <c r="O46" s="27">
        <f t="shared" si="4"/>
        <v>0</v>
      </c>
      <c r="P46" s="37">
        <v>22</v>
      </c>
      <c r="Q46" s="27">
        <f t="shared" si="5"/>
        <v>0</v>
      </c>
      <c r="R46" s="37">
        <v>540</v>
      </c>
      <c r="S46" s="27">
        <f t="shared" si="6"/>
        <v>0</v>
      </c>
      <c r="T46" s="38">
        <f>LARGE((O46,Q46,S46),1)</f>
        <v>0</v>
      </c>
      <c r="U46" s="37">
        <v>1.3</v>
      </c>
      <c r="V46" s="27">
        <f t="shared" si="7"/>
        <v>0</v>
      </c>
      <c r="W46" s="37">
        <v>0.8</v>
      </c>
      <c r="X46" s="27">
        <f t="shared" si="8"/>
        <v>0</v>
      </c>
      <c r="Y46" s="37">
        <v>2.5</v>
      </c>
      <c r="Z46" s="27">
        <f t="shared" si="9"/>
        <v>0</v>
      </c>
      <c r="AA46" s="38">
        <f>LARGE((V46,X46,Z46),1)</f>
        <v>0</v>
      </c>
      <c r="AB46" s="36" t="s">
        <v>88</v>
      </c>
      <c r="AC46" s="27">
        <f t="shared" si="10"/>
        <v>0</v>
      </c>
      <c r="AD46" s="36">
        <v>3</v>
      </c>
      <c r="AE46" s="27">
        <f t="shared" si="11"/>
        <v>0</v>
      </c>
      <c r="AF46" s="36" t="s">
        <v>89</v>
      </c>
      <c r="AG46" s="27">
        <f t="shared" si="12"/>
        <v>0</v>
      </c>
      <c r="AH46" s="37">
        <v>11</v>
      </c>
      <c r="AI46" s="27">
        <f t="shared" si="13"/>
        <v>0</v>
      </c>
      <c r="AJ46" s="38">
        <f>LARGE((AC46,AE46,AG46,AI46),1)</f>
        <v>0</v>
      </c>
      <c r="AK46" s="39">
        <v>0</v>
      </c>
      <c r="AL46" s="39">
        <v>0</v>
      </c>
      <c r="AM46" s="39">
        <v>0</v>
      </c>
      <c r="AN46" s="38">
        <f t="shared" si="14"/>
        <v>0</v>
      </c>
      <c r="AO46" s="32">
        <f t="shared" si="15"/>
        <v>0</v>
      </c>
      <c r="AP46" s="27">
        <f t="shared" si="16"/>
        <v>0</v>
      </c>
      <c r="AQ46" s="27">
        <f>SMALL((M46,H46,T46,AA46,AJ46,AN46),1)</f>
        <v>0</v>
      </c>
      <c r="AR46" s="27">
        <f>SMALL((M46,H46,T46,AA46,AJ46,AN46),2)</f>
        <v>0</v>
      </c>
      <c r="AS46" s="33">
        <f t="shared" si="17"/>
        <v>0</v>
      </c>
    </row>
  </sheetData>
  <sheetProtection/>
  <mergeCells count="20">
    <mergeCell ref="D3:H3"/>
    <mergeCell ref="I3:M3"/>
    <mergeCell ref="N3:T3"/>
    <mergeCell ref="U3:AA3"/>
    <mergeCell ref="AB3:AJ3"/>
    <mergeCell ref="AK3:AN3"/>
    <mergeCell ref="AB4:AC4"/>
    <mergeCell ref="AD4:AE4"/>
    <mergeCell ref="AF4:AG4"/>
    <mergeCell ref="AH4:AI4"/>
    <mergeCell ref="U4:V4"/>
    <mergeCell ref="W4:X4"/>
    <mergeCell ref="Y4:Z4"/>
    <mergeCell ref="N4:O4"/>
    <mergeCell ref="P4:Q4"/>
    <mergeCell ref="R4:S4"/>
    <mergeCell ref="D4:E4"/>
    <mergeCell ref="F4:G4"/>
    <mergeCell ref="I4:J4"/>
    <mergeCell ref="K4:L4"/>
  </mergeCells>
  <printOptions/>
  <pageMargins left="0.28" right="0.34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6"/>
  <sheetViews>
    <sheetView zoomScale="50" zoomScaleNormal="50" workbookViewId="0" topLeftCell="A1">
      <selection activeCell="I9" sqref="I9"/>
    </sheetView>
  </sheetViews>
  <sheetFormatPr defaultColWidth="11.421875" defaultRowHeight="12.75"/>
  <cols>
    <col min="1" max="1" width="5.00390625" style="0" customWidth="1"/>
    <col min="2" max="2" width="15.57421875" style="0" customWidth="1"/>
    <col min="3" max="3" width="14.140625" style="0" customWidth="1"/>
    <col min="4" max="8" width="0" style="0" hidden="1" customWidth="1"/>
    <col min="14" max="42" width="0" style="0" hidden="1" customWidth="1"/>
    <col min="43" max="43" width="10.57421875" style="0" hidden="1" customWidth="1"/>
    <col min="44" max="44" width="0" style="0" hidden="1" customWidth="1"/>
    <col min="45" max="45" width="18.140625" style="0" hidden="1" customWidth="1"/>
  </cols>
  <sheetData>
    <row r="1" s="1" customFormat="1" ht="26.25">
      <c r="A1" s="1" t="s">
        <v>90</v>
      </c>
    </row>
    <row r="2" ht="13.5" thickBot="1"/>
    <row r="3" spans="1:45" ht="12.75">
      <c r="A3" s="17"/>
      <c r="B3" s="18"/>
      <c r="C3" s="18"/>
      <c r="D3" s="158" t="s">
        <v>70</v>
      </c>
      <c r="E3" s="158"/>
      <c r="F3" s="158"/>
      <c r="G3" s="158"/>
      <c r="H3" s="147"/>
      <c r="I3" s="140" t="s">
        <v>71</v>
      </c>
      <c r="J3" s="140"/>
      <c r="K3" s="140"/>
      <c r="L3" s="140"/>
      <c r="M3" s="159"/>
      <c r="N3" s="161" t="s">
        <v>72</v>
      </c>
      <c r="O3" s="141"/>
      <c r="P3" s="141"/>
      <c r="Q3" s="141"/>
      <c r="R3" s="141"/>
      <c r="S3" s="141"/>
      <c r="T3" s="146"/>
      <c r="U3" s="142" t="s">
        <v>73</v>
      </c>
      <c r="V3" s="142"/>
      <c r="W3" s="142"/>
      <c r="X3" s="142"/>
      <c r="Y3" s="142"/>
      <c r="Z3" s="142"/>
      <c r="AA3" s="147"/>
      <c r="AB3" s="138" t="s">
        <v>74</v>
      </c>
      <c r="AC3" s="138"/>
      <c r="AD3" s="138"/>
      <c r="AE3" s="138"/>
      <c r="AF3" s="138"/>
      <c r="AG3" s="138"/>
      <c r="AH3" s="138"/>
      <c r="AI3" s="138"/>
      <c r="AJ3" s="147"/>
      <c r="AK3" s="139" t="s">
        <v>75</v>
      </c>
      <c r="AL3" s="139"/>
      <c r="AM3" s="139"/>
      <c r="AN3" s="151"/>
      <c r="AO3" s="28"/>
      <c r="AP3" s="29"/>
      <c r="AQ3" s="18"/>
      <c r="AR3" s="18"/>
      <c r="AS3" s="30" t="s">
        <v>80</v>
      </c>
    </row>
    <row r="4" spans="1:45" s="2" customFormat="1" ht="12.75">
      <c r="A4" s="19"/>
      <c r="B4" s="8"/>
      <c r="C4" s="8"/>
      <c r="D4" s="156" t="s">
        <v>53</v>
      </c>
      <c r="E4" s="156"/>
      <c r="F4" s="156" t="s">
        <v>54</v>
      </c>
      <c r="G4" s="156"/>
      <c r="H4" s="4"/>
      <c r="I4" s="153" t="s">
        <v>131</v>
      </c>
      <c r="J4" s="153"/>
      <c r="K4" s="153" t="s">
        <v>56</v>
      </c>
      <c r="L4" s="153"/>
      <c r="M4" s="53"/>
      <c r="N4" s="160" t="s">
        <v>57</v>
      </c>
      <c r="O4" s="155"/>
      <c r="P4" s="155" t="s">
        <v>58</v>
      </c>
      <c r="Q4" s="155"/>
      <c r="R4" s="155" t="s">
        <v>59</v>
      </c>
      <c r="S4" s="155"/>
      <c r="T4" s="9"/>
      <c r="U4" s="154" t="s">
        <v>60</v>
      </c>
      <c r="V4" s="154"/>
      <c r="W4" s="154" t="s">
        <v>61</v>
      </c>
      <c r="X4" s="154"/>
      <c r="Y4" s="154" t="s">
        <v>62</v>
      </c>
      <c r="Z4" s="154"/>
      <c r="AA4" s="6"/>
      <c r="AB4" s="152" t="s">
        <v>63</v>
      </c>
      <c r="AC4" s="152"/>
      <c r="AD4" s="152" t="s">
        <v>64</v>
      </c>
      <c r="AE4" s="152"/>
      <c r="AF4" s="152" t="s">
        <v>65</v>
      </c>
      <c r="AG4" s="152"/>
      <c r="AH4" s="152" t="s">
        <v>66</v>
      </c>
      <c r="AI4" s="152"/>
      <c r="AJ4" s="7"/>
      <c r="AK4" s="10" t="s">
        <v>67</v>
      </c>
      <c r="AL4" s="10" t="s">
        <v>68</v>
      </c>
      <c r="AM4" s="10" t="s">
        <v>69</v>
      </c>
      <c r="AN4" s="25"/>
      <c r="AO4" s="19" t="s">
        <v>77</v>
      </c>
      <c r="AP4" s="8" t="s">
        <v>79</v>
      </c>
      <c r="AQ4" s="8" t="s">
        <v>83</v>
      </c>
      <c r="AR4" s="8" t="s">
        <v>83</v>
      </c>
      <c r="AS4" s="31" t="s">
        <v>81</v>
      </c>
    </row>
    <row r="5" spans="1:45" ht="12.75">
      <c r="A5" s="21"/>
      <c r="B5" s="3"/>
      <c r="C5" s="3"/>
      <c r="D5" s="11" t="s">
        <v>51</v>
      </c>
      <c r="E5" s="11" t="s">
        <v>52</v>
      </c>
      <c r="F5" s="11" t="s">
        <v>51</v>
      </c>
      <c r="G5" s="11" t="s">
        <v>52</v>
      </c>
      <c r="H5" s="11" t="s">
        <v>76</v>
      </c>
      <c r="I5" s="12" t="s">
        <v>51</v>
      </c>
      <c r="J5" s="12" t="s">
        <v>52</v>
      </c>
      <c r="K5" s="12" t="s">
        <v>51</v>
      </c>
      <c r="L5" s="12" t="s">
        <v>52</v>
      </c>
      <c r="M5" s="54" t="s">
        <v>76</v>
      </c>
      <c r="N5" s="52" t="s">
        <v>51</v>
      </c>
      <c r="O5" s="13" t="s">
        <v>52</v>
      </c>
      <c r="P5" s="13" t="s">
        <v>51</v>
      </c>
      <c r="Q5" s="13" t="s">
        <v>52</v>
      </c>
      <c r="R5" s="13" t="s">
        <v>51</v>
      </c>
      <c r="S5" s="13" t="s">
        <v>52</v>
      </c>
      <c r="T5" s="13" t="s">
        <v>76</v>
      </c>
      <c r="U5" s="14" t="s">
        <v>51</v>
      </c>
      <c r="V5" s="14" t="s">
        <v>52</v>
      </c>
      <c r="W5" s="14" t="s">
        <v>51</v>
      </c>
      <c r="X5" s="14" t="s">
        <v>52</v>
      </c>
      <c r="Y5" s="14" t="s">
        <v>51</v>
      </c>
      <c r="Z5" s="14" t="s">
        <v>52</v>
      </c>
      <c r="AA5" s="14" t="s">
        <v>76</v>
      </c>
      <c r="AB5" s="15" t="s">
        <v>51</v>
      </c>
      <c r="AC5" s="15" t="s">
        <v>52</v>
      </c>
      <c r="AD5" s="15" t="s">
        <v>51</v>
      </c>
      <c r="AE5" s="15" t="s">
        <v>52</v>
      </c>
      <c r="AF5" s="15" t="s">
        <v>51</v>
      </c>
      <c r="AG5" s="15" t="s">
        <v>52</v>
      </c>
      <c r="AH5" s="15" t="s">
        <v>51</v>
      </c>
      <c r="AI5" s="15" t="s">
        <v>52</v>
      </c>
      <c r="AJ5" s="15" t="s">
        <v>76</v>
      </c>
      <c r="AK5" s="16" t="s">
        <v>52</v>
      </c>
      <c r="AL5" s="16" t="s">
        <v>52</v>
      </c>
      <c r="AM5" s="16" t="s">
        <v>52</v>
      </c>
      <c r="AN5" s="26" t="s">
        <v>76</v>
      </c>
      <c r="AO5" s="19" t="s">
        <v>78</v>
      </c>
      <c r="AP5" s="8" t="s">
        <v>77</v>
      </c>
      <c r="AQ5" s="3" t="s">
        <v>84</v>
      </c>
      <c r="AR5" s="3" t="s">
        <v>85</v>
      </c>
      <c r="AS5" s="31" t="s">
        <v>82</v>
      </c>
    </row>
    <row r="6" spans="1:45" ht="12.75">
      <c r="A6" s="21">
        <v>1</v>
      </c>
      <c r="B6" s="3" t="s">
        <v>0</v>
      </c>
      <c r="C6" s="3" t="s">
        <v>1</v>
      </c>
      <c r="D6" s="36" t="s">
        <v>86</v>
      </c>
      <c r="E6" s="27">
        <f aca="true" t="shared" si="0" ref="E6:E46">SUM(D6+10)/5</f>
        <v>0</v>
      </c>
      <c r="F6" s="37">
        <v>0</v>
      </c>
      <c r="G6" s="27">
        <f aca="true" t="shared" si="1" ref="G6:G46">SUM(F6)</f>
        <v>0</v>
      </c>
      <c r="H6" s="38">
        <f>LARGE((E6,G6),1)</f>
        <v>0</v>
      </c>
      <c r="I6" s="42">
        <v>56.6</v>
      </c>
      <c r="J6" s="41">
        <f aca="true" t="shared" si="2" ref="J6:J46">SUM(I6-56.6)/-3</f>
        <v>0</v>
      </c>
      <c r="K6" s="40" t="s">
        <v>87</v>
      </c>
      <c r="L6" s="41">
        <f aca="true" t="shared" si="3" ref="L6:L46">SUM(K6+35)/10</f>
        <v>0</v>
      </c>
      <c r="M6" s="47">
        <f>LARGE((J6,L6),1)</f>
        <v>0</v>
      </c>
      <c r="N6" s="44">
        <v>14.5</v>
      </c>
      <c r="O6" s="27">
        <f aca="true" t="shared" si="4" ref="O6:O46">SUM(N6-14.5)*-2</f>
        <v>0</v>
      </c>
      <c r="P6" s="37">
        <v>22</v>
      </c>
      <c r="Q6" s="27">
        <f aca="true" t="shared" si="5" ref="Q6:Q46">SUM(P6-22)/-1</f>
        <v>0</v>
      </c>
      <c r="R6" s="37">
        <v>540</v>
      </c>
      <c r="S6" s="27">
        <f aca="true" t="shared" si="6" ref="S6:S46">SUM(540-R6)/20</f>
        <v>0</v>
      </c>
      <c r="T6" s="38">
        <f>LARGE((O6,Q6,S6),1)</f>
        <v>0</v>
      </c>
      <c r="U6" s="37">
        <v>1.3</v>
      </c>
      <c r="V6" s="27">
        <f aca="true" t="shared" si="7" ref="V6:V46">SUM(U6-1.3)*2</f>
        <v>0</v>
      </c>
      <c r="W6" s="37">
        <v>0.8</v>
      </c>
      <c r="X6" s="27">
        <f aca="true" t="shared" si="8" ref="X6:X46">SUM(W6-0.8)*10</f>
        <v>0</v>
      </c>
      <c r="Y6" s="37">
        <v>2.5</v>
      </c>
      <c r="Z6" s="27">
        <f aca="true" t="shared" si="9" ref="Z6:Z46">SUM(Y6-2.5)</f>
        <v>0</v>
      </c>
      <c r="AA6" s="38">
        <f>LARGE((V6,X6,Z6),1)</f>
        <v>0</v>
      </c>
      <c r="AB6" s="36" t="s">
        <v>88</v>
      </c>
      <c r="AC6" s="27">
        <f aca="true" t="shared" si="10" ref="AC6:AC46">SUM(AB6+0.5)/1.5</f>
        <v>0</v>
      </c>
      <c r="AD6" s="36">
        <v>3</v>
      </c>
      <c r="AE6" s="27">
        <f aca="true" t="shared" si="11" ref="AE6:AE46">SUM(AD6-3)/6</f>
        <v>0</v>
      </c>
      <c r="AF6" s="36" t="s">
        <v>89</v>
      </c>
      <c r="AG6" s="27">
        <f aca="true" t="shared" si="12" ref="AG6:AG46">SUM(AF6+2)/5</f>
        <v>0</v>
      </c>
      <c r="AH6" s="37">
        <v>11</v>
      </c>
      <c r="AI6" s="27">
        <f aca="true" t="shared" si="13" ref="AI6:AI46">SUM(AH6-11)/4</f>
        <v>0</v>
      </c>
      <c r="AJ6" s="38">
        <f>LARGE((AC6,AE6,AG6,AI6),1)</f>
        <v>0</v>
      </c>
      <c r="AK6" s="39">
        <v>0</v>
      </c>
      <c r="AL6" s="39">
        <v>0</v>
      </c>
      <c r="AM6" s="39">
        <v>0</v>
      </c>
      <c r="AN6" s="38">
        <f aca="true" t="shared" si="14" ref="AN6:AN46">LARGE(AK6:AM6,1)</f>
        <v>0</v>
      </c>
      <c r="AO6" s="32">
        <f aca="true" t="shared" si="15" ref="AO6:AO46">SUM(E6+G6+J6+L6+O6+Q6+S6+V6+X6+Z6+AC6+AE6+AG6+AI6+AK6+AL6+AM6)</f>
        <v>0</v>
      </c>
      <c r="AP6" s="27">
        <f aca="true" t="shared" si="16" ref="AP6:AP46">SUM(H6+M6+T6+AA6+AJ6+AN6)</f>
        <v>0</v>
      </c>
      <c r="AQ6" s="27">
        <f>SMALL((M6,H6,T6,AA6,AJ6,AN6),1)</f>
        <v>0</v>
      </c>
      <c r="AR6" s="27">
        <f>SMALL((M6,H6,T6,AA6,AJ6,AN6),2)</f>
        <v>0</v>
      </c>
      <c r="AS6" s="33">
        <f aca="true" t="shared" si="17" ref="AS6:AS46">SUM(AP6-AR6-AQ6)</f>
        <v>0</v>
      </c>
    </row>
    <row r="7" spans="1:45" ht="12.75">
      <c r="A7" s="21">
        <v>2</v>
      </c>
      <c r="B7" s="3" t="s">
        <v>0</v>
      </c>
      <c r="C7" s="3" t="s">
        <v>2</v>
      </c>
      <c r="D7" s="36" t="s">
        <v>86</v>
      </c>
      <c r="E7" s="27">
        <f t="shared" si="0"/>
        <v>0</v>
      </c>
      <c r="F7" s="37">
        <v>0</v>
      </c>
      <c r="G7" s="27">
        <f t="shared" si="1"/>
        <v>0</v>
      </c>
      <c r="H7" s="38">
        <f>LARGE((E7,G7),1)</f>
        <v>0</v>
      </c>
      <c r="I7" s="42">
        <v>56.6</v>
      </c>
      <c r="J7" s="41">
        <f t="shared" si="2"/>
        <v>0</v>
      </c>
      <c r="K7" s="40" t="s">
        <v>87</v>
      </c>
      <c r="L7" s="41">
        <f t="shared" si="3"/>
        <v>0</v>
      </c>
      <c r="M7" s="47">
        <f>LARGE((J7,L7),1)</f>
        <v>0</v>
      </c>
      <c r="N7" s="44">
        <v>14.5</v>
      </c>
      <c r="O7" s="27">
        <f t="shared" si="4"/>
        <v>0</v>
      </c>
      <c r="P7" s="37">
        <v>22</v>
      </c>
      <c r="Q7" s="27">
        <f t="shared" si="5"/>
        <v>0</v>
      </c>
      <c r="R7" s="37">
        <v>540</v>
      </c>
      <c r="S7" s="27">
        <f t="shared" si="6"/>
        <v>0</v>
      </c>
      <c r="T7" s="38">
        <f>LARGE((O7,Q7,S7),1)</f>
        <v>0</v>
      </c>
      <c r="U7" s="37">
        <v>1.3</v>
      </c>
      <c r="V7" s="27">
        <f t="shared" si="7"/>
        <v>0</v>
      </c>
      <c r="W7" s="37">
        <v>0.8</v>
      </c>
      <c r="X7" s="27">
        <f t="shared" si="8"/>
        <v>0</v>
      </c>
      <c r="Y7" s="37">
        <v>2.5</v>
      </c>
      <c r="Z7" s="27">
        <f t="shared" si="9"/>
        <v>0</v>
      </c>
      <c r="AA7" s="38">
        <f>LARGE((V7,X7,Z7),1)</f>
        <v>0</v>
      </c>
      <c r="AB7" s="36" t="s">
        <v>88</v>
      </c>
      <c r="AC7" s="27">
        <f t="shared" si="10"/>
        <v>0</v>
      </c>
      <c r="AD7" s="36">
        <v>3</v>
      </c>
      <c r="AE7" s="27">
        <f t="shared" si="11"/>
        <v>0</v>
      </c>
      <c r="AF7" s="36" t="s">
        <v>89</v>
      </c>
      <c r="AG7" s="27">
        <f t="shared" si="12"/>
        <v>0</v>
      </c>
      <c r="AH7" s="37">
        <v>11</v>
      </c>
      <c r="AI7" s="27">
        <f t="shared" si="13"/>
        <v>0</v>
      </c>
      <c r="AJ7" s="38">
        <f>LARGE((AC7,AE7,AG7,AI7),1)</f>
        <v>0</v>
      </c>
      <c r="AK7" s="39">
        <v>0</v>
      </c>
      <c r="AL7" s="39">
        <v>0</v>
      </c>
      <c r="AM7" s="39">
        <v>0</v>
      </c>
      <c r="AN7" s="38">
        <f t="shared" si="14"/>
        <v>0</v>
      </c>
      <c r="AO7" s="32">
        <f t="shared" si="15"/>
        <v>0</v>
      </c>
      <c r="AP7" s="27">
        <f t="shared" si="16"/>
        <v>0</v>
      </c>
      <c r="AQ7" s="27">
        <f>SMALL((M7,H7,T7,AA7,AJ7,AN7),1)</f>
        <v>0</v>
      </c>
      <c r="AR7" s="27">
        <f>SMALL((M7,H7,T7,AA7,AJ7,AN7),2)</f>
        <v>0</v>
      </c>
      <c r="AS7" s="33">
        <f t="shared" si="17"/>
        <v>0</v>
      </c>
    </row>
    <row r="8" spans="1:45" ht="12.75">
      <c r="A8" s="21">
        <v>3</v>
      </c>
      <c r="B8" s="3" t="s">
        <v>0</v>
      </c>
      <c r="C8" s="3" t="s">
        <v>3</v>
      </c>
      <c r="D8" s="36" t="s">
        <v>86</v>
      </c>
      <c r="E8" s="27">
        <f t="shared" si="0"/>
        <v>0</v>
      </c>
      <c r="F8" s="37">
        <v>0</v>
      </c>
      <c r="G8" s="27">
        <f t="shared" si="1"/>
        <v>0</v>
      </c>
      <c r="H8" s="38">
        <f>LARGE((E8,G8),1)</f>
        <v>0</v>
      </c>
      <c r="I8" s="42">
        <v>56.6</v>
      </c>
      <c r="J8" s="41">
        <f t="shared" si="2"/>
        <v>0</v>
      </c>
      <c r="K8" s="40" t="s">
        <v>87</v>
      </c>
      <c r="L8" s="41">
        <f t="shared" si="3"/>
        <v>0</v>
      </c>
      <c r="M8" s="47">
        <f>LARGE((J8,L8),1)</f>
        <v>0</v>
      </c>
      <c r="N8" s="44">
        <v>14.5</v>
      </c>
      <c r="O8" s="27">
        <f t="shared" si="4"/>
        <v>0</v>
      </c>
      <c r="P8" s="37">
        <v>22</v>
      </c>
      <c r="Q8" s="27">
        <f t="shared" si="5"/>
        <v>0</v>
      </c>
      <c r="R8" s="37">
        <v>540</v>
      </c>
      <c r="S8" s="27">
        <f t="shared" si="6"/>
        <v>0</v>
      </c>
      <c r="T8" s="38">
        <f>LARGE((O8,Q8,S8),1)</f>
        <v>0</v>
      </c>
      <c r="U8" s="37">
        <v>1.3</v>
      </c>
      <c r="V8" s="27">
        <f t="shared" si="7"/>
        <v>0</v>
      </c>
      <c r="W8" s="37">
        <v>0.8</v>
      </c>
      <c r="X8" s="27">
        <f t="shared" si="8"/>
        <v>0</v>
      </c>
      <c r="Y8" s="37">
        <v>2.5</v>
      </c>
      <c r="Z8" s="27">
        <f t="shared" si="9"/>
        <v>0</v>
      </c>
      <c r="AA8" s="38">
        <f>LARGE((V8,X8,Z8),1)</f>
        <v>0</v>
      </c>
      <c r="AB8" s="36" t="s">
        <v>88</v>
      </c>
      <c r="AC8" s="27">
        <f t="shared" si="10"/>
        <v>0</v>
      </c>
      <c r="AD8" s="36">
        <v>3</v>
      </c>
      <c r="AE8" s="27">
        <f t="shared" si="11"/>
        <v>0</v>
      </c>
      <c r="AF8" s="36" t="s">
        <v>89</v>
      </c>
      <c r="AG8" s="27">
        <f t="shared" si="12"/>
        <v>0</v>
      </c>
      <c r="AH8" s="37">
        <v>11</v>
      </c>
      <c r="AI8" s="27">
        <f t="shared" si="13"/>
        <v>0</v>
      </c>
      <c r="AJ8" s="38">
        <f>LARGE((AC8,AE8,AG8,AI8),1)</f>
        <v>0</v>
      </c>
      <c r="AK8" s="39">
        <v>0</v>
      </c>
      <c r="AL8" s="39">
        <v>0</v>
      </c>
      <c r="AM8" s="39">
        <v>0</v>
      </c>
      <c r="AN8" s="38">
        <f t="shared" si="14"/>
        <v>0</v>
      </c>
      <c r="AO8" s="32">
        <f t="shared" si="15"/>
        <v>0</v>
      </c>
      <c r="AP8" s="27">
        <f t="shared" si="16"/>
        <v>0</v>
      </c>
      <c r="AQ8" s="27">
        <f>SMALL((M8,H8,T8,AA8,AJ8,AN8),1)</f>
        <v>0</v>
      </c>
      <c r="AR8" s="27">
        <f>SMALL((M8,H8,T8,AA8,AJ8,AN8),2)</f>
        <v>0</v>
      </c>
      <c r="AS8" s="33">
        <f t="shared" si="17"/>
        <v>0</v>
      </c>
    </row>
    <row r="9" spans="1:45" ht="12.75">
      <c r="A9" s="21">
        <v>4</v>
      </c>
      <c r="B9" s="3" t="s">
        <v>4</v>
      </c>
      <c r="C9" s="3" t="s">
        <v>5</v>
      </c>
      <c r="D9" s="36" t="s">
        <v>86</v>
      </c>
      <c r="E9" s="27">
        <f t="shared" si="0"/>
        <v>0</v>
      </c>
      <c r="F9" s="37">
        <v>0</v>
      </c>
      <c r="G9" s="27">
        <f t="shared" si="1"/>
        <v>0</v>
      </c>
      <c r="H9" s="38">
        <f>LARGE((E9,G9),1)</f>
        <v>0</v>
      </c>
      <c r="I9" s="42">
        <v>56.6</v>
      </c>
      <c r="J9" s="41">
        <f t="shared" si="2"/>
        <v>0</v>
      </c>
      <c r="K9" s="40" t="s">
        <v>87</v>
      </c>
      <c r="L9" s="41">
        <f t="shared" si="3"/>
        <v>0</v>
      </c>
      <c r="M9" s="47">
        <f>LARGE((J9,L9),1)</f>
        <v>0</v>
      </c>
      <c r="N9" s="44">
        <v>14.5</v>
      </c>
      <c r="O9" s="27">
        <f t="shared" si="4"/>
        <v>0</v>
      </c>
      <c r="P9" s="37">
        <v>22</v>
      </c>
      <c r="Q9" s="27">
        <f t="shared" si="5"/>
        <v>0</v>
      </c>
      <c r="R9" s="37">
        <v>540</v>
      </c>
      <c r="S9" s="27">
        <f t="shared" si="6"/>
        <v>0</v>
      </c>
      <c r="T9" s="38">
        <f>LARGE((O9,Q9,S9),1)</f>
        <v>0</v>
      </c>
      <c r="U9" s="37">
        <v>1.3</v>
      </c>
      <c r="V9" s="27">
        <f t="shared" si="7"/>
        <v>0</v>
      </c>
      <c r="W9" s="37">
        <v>0.8</v>
      </c>
      <c r="X9" s="27">
        <f t="shared" si="8"/>
        <v>0</v>
      </c>
      <c r="Y9" s="37">
        <v>2.5</v>
      </c>
      <c r="Z9" s="27">
        <f t="shared" si="9"/>
        <v>0</v>
      </c>
      <c r="AA9" s="38">
        <f>LARGE((V9,X9,Z9),1)</f>
        <v>0</v>
      </c>
      <c r="AB9" s="36" t="s">
        <v>88</v>
      </c>
      <c r="AC9" s="27">
        <f t="shared" si="10"/>
        <v>0</v>
      </c>
      <c r="AD9" s="36">
        <v>3</v>
      </c>
      <c r="AE9" s="27">
        <f t="shared" si="11"/>
        <v>0</v>
      </c>
      <c r="AF9" s="36" t="s">
        <v>89</v>
      </c>
      <c r="AG9" s="27">
        <f t="shared" si="12"/>
        <v>0</v>
      </c>
      <c r="AH9" s="37">
        <v>11</v>
      </c>
      <c r="AI9" s="27">
        <f t="shared" si="13"/>
        <v>0</v>
      </c>
      <c r="AJ9" s="38">
        <f>LARGE((AC9,AE9,AG9,AI9),1)</f>
        <v>0</v>
      </c>
      <c r="AK9" s="39">
        <v>0</v>
      </c>
      <c r="AL9" s="39">
        <v>0</v>
      </c>
      <c r="AM9" s="39">
        <v>0</v>
      </c>
      <c r="AN9" s="38">
        <f t="shared" si="14"/>
        <v>0</v>
      </c>
      <c r="AO9" s="32">
        <f t="shared" si="15"/>
        <v>0</v>
      </c>
      <c r="AP9" s="27">
        <f t="shared" si="16"/>
        <v>0</v>
      </c>
      <c r="AQ9" s="27">
        <f>SMALL((M9,H9,T9,AA9,AJ9,AN9),1)</f>
        <v>0</v>
      </c>
      <c r="AR9" s="27">
        <f>SMALL((M9,H9,T9,AA9,AJ9,AN9),2)</f>
        <v>0</v>
      </c>
      <c r="AS9" s="33">
        <f t="shared" si="17"/>
        <v>0</v>
      </c>
    </row>
    <row r="10" spans="1:45" ht="12.75">
      <c r="A10" s="21">
        <v>5</v>
      </c>
      <c r="B10" s="3" t="s">
        <v>4</v>
      </c>
      <c r="C10" s="3" t="s">
        <v>49</v>
      </c>
      <c r="D10" s="36" t="s">
        <v>86</v>
      </c>
      <c r="E10" s="27">
        <f t="shared" si="0"/>
        <v>0</v>
      </c>
      <c r="F10" s="37">
        <v>0</v>
      </c>
      <c r="G10" s="27">
        <f t="shared" si="1"/>
        <v>0</v>
      </c>
      <c r="H10" s="38">
        <f>LARGE((E10,G10),1)</f>
        <v>0</v>
      </c>
      <c r="I10" s="42">
        <v>56.6</v>
      </c>
      <c r="J10" s="41">
        <f t="shared" si="2"/>
        <v>0</v>
      </c>
      <c r="K10" s="40" t="s">
        <v>87</v>
      </c>
      <c r="L10" s="41">
        <f t="shared" si="3"/>
        <v>0</v>
      </c>
      <c r="M10" s="47">
        <f>LARGE((J10,L10),1)</f>
        <v>0</v>
      </c>
      <c r="N10" s="44">
        <v>14.5</v>
      </c>
      <c r="O10" s="27">
        <f t="shared" si="4"/>
        <v>0</v>
      </c>
      <c r="P10" s="37">
        <v>22</v>
      </c>
      <c r="Q10" s="27">
        <f t="shared" si="5"/>
        <v>0</v>
      </c>
      <c r="R10" s="37">
        <v>540</v>
      </c>
      <c r="S10" s="27">
        <f t="shared" si="6"/>
        <v>0</v>
      </c>
      <c r="T10" s="38">
        <f>LARGE((O10,Q10,S10),1)</f>
        <v>0</v>
      </c>
      <c r="U10" s="37">
        <v>1.3</v>
      </c>
      <c r="V10" s="27">
        <f t="shared" si="7"/>
        <v>0</v>
      </c>
      <c r="W10" s="37">
        <v>0.8</v>
      </c>
      <c r="X10" s="27">
        <f t="shared" si="8"/>
        <v>0</v>
      </c>
      <c r="Y10" s="37">
        <v>2.5</v>
      </c>
      <c r="Z10" s="27">
        <f t="shared" si="9"/>
        <v>0</v>
      </c>
      <c r="AA10" s="38">
        <f>LARGE((V10,X10,Z10),1)</f>
        <v>0</v>
      </c>
      <c r="AB10" s="36" t="s">
        <v>88</v>
      </c>
      <c r="AC10" s="27">
        <f t="shared" si="10"/>
        <v>0</v>
      </c>
      <c r="AD10" s="36">
        <v>3</v>
      </c>
      <c r="AE10" s="27">
        <f t="shared" si="11"/>
        <v>0</v>
      </c>
      <c r="AF10" s="36" t="s">
        <v>89</v>
      </c>
      <c r="AG10" s="27">
        <f t="shared" si="12"/>
        <v>0</v>
      </c>
      <c r="AH10" s="37">
        <v>11</v>
      </c>
      <c r="AI10" s="27">
        <f t="shared" si="13"/>
        <v>0</v>
      </c>
      <c r="AJ10" s="38">
        <f>LARGE((AC10,AE10,AG10,AI10),1)</f>
        <v>0</v>
      </c>
      <c r="AK10" s="39">
        <v>0</v>
      </c>
      <c r="AL10" s="39">
        <v>0</v>
      </c>
      <c r="AM10" s="39">
        <v>0</v>
      </c>
      <c r="AN10" s="38">
        <f t="shared" si="14"/>
        <v>0</v>
      </c>
      <c r="AO10" s="32">
        <f t="shared" si="15"/>
        <v>0</v>
      </c>
      <c r="AP10" s="27">
        <f t="shared" si="16"/>
        <v>0</v>
      </c>
      <c r="AQ10" s="27">
        <f>SMALL((M10,H10,T10,AA10,AJ10,AN10),1)</f>
        <v>0</v>
      </c>
      <c r="AR10" s="27">
        <f>SMALL((M10,H10,T10,AA10,AJ10,AN10),2)</f>
        <v>0</v>
      </c>
      <c r="AS10" s="33">
        <f t="shared" si="17"/>
        <v>0</v>
      </c>
    </row>
    <row r="11" spans="1:45" ht="12.75">
      <c r="A11" s="21">
        <v>6</v>
      </c>
      <c r="B11" s="3" t="s">
        <v>6</v>
      </c>
      <c r="C11" s="3" t="s">
        <v>7</v>
      </c>
      <c r="D11" s="36" t="s">
        <v>86</v>
      </c>
      <c r="E11" s="27">
        <f t="shared" si="0"/>
        <v>0</v>
      </c>
      <c r="F11" s="37">
        <v>0</v>
      </c>
      <c r="G11" s="27">
        <f t="shared" si="1"/>
        <v>0</v>
      </c>
      <c r="H11" s="38">
        <f>LARGE((E11,G11),1)</f>
        <v>0</v>
      </c>
      <c r="I11" s="42">
        <v>56.6</v>
      </c>
      <c r="J11" s="41">
        <f t="shared" si="2"/>
        <v>0</v>
      </c>
      <c r="K11" s="40" t="s">
        <v>87</v>
      </c>
      <c r="L11" s="41">
        <f t="shared" si="3"/>
        <v>0</v>
      </c>
      <c r="M11" s="47">
        <f>LARGE((J11,L11),1)</f>
        <v>0</v>
      </c>
      <c r="N11" s="44">
        <v>14.5</v>
      </c>
      <c r="O11" s="27">
        <f t="shared" si="4"/>
        <v>0</v>
      </c>
      <c r="P11" s="37">
        <v>22</v>
      </c>
      <c r="Q11" s="27">
        <f t="shared" si="5"/>
        <v>0</v>
      </c>
      <c r="R11" s="37">
        <v>540</v>
      </c>
      <c r="S11" s="27">
        <f t="shared" si="6"/>
        <v>0</v>
      </c>
      <c r="T11" s="38">
        <f>LARGE((O11,Q11,S11),1)</f>
        <v>0</v>
      </c>
      <c r="U11" s="37">
        <v>1.3</v>
      </c>
      <c r="V11" s="27">
        <f t="shared" si="7"/>
        <v>0</v>
      </c>
      <c r="W11" s="37">
        <v>0.8</v>
      </c>
      <c r="X11" s="27">
        <f t="shared" si="8"/>
        <v>0</v>
      </c>
      <c r="Y11" s="37">
        <v>2.5</v>
      </c>
      <c r="Z11" s="27">
        <f t="shared" si="9"/>
        <v>0</v>
      </c>
      <c r="AA11" s="38">
        <f>LARGE((V11,X11,Z11),1)</f>
        <v>0</v>
      </c>
      <c r="AB11" s="36" t="s">
        <v>88</v>
      </c>
      <c r="AC11" s="27">
        <f t="shared" si="10"/>
        <v>0</v>
      </c>
      <c r="AD11" s="36">
        <v>3</v>
      </c>
      <c r="AE11" s="27">
        <f t="shared" si="11"/>
        <v>0</v>
      </c>
      <c r="AF11" s="36" t="s">
        <v>89</v>
      </c>
      <c r="AG11" s="27">
        <f t="shared" si="12"/>
        <v>0</v>
      </c>
      <c r="AH11" s="37">
        <v>11</v>
      </c>
      <c r="AI11" s="27">
        <f t="shared" si="13"/>
        <v>0</v>
      </c>
      <c r="AJ11" s="38">
        <f>LARGE((AC11,AE11,AG11,AI11),1)</f>
        <v>0</v>
      </c>
      <c r="AK11" s="39">
        <v>0</v>
      </c>
      <c r="AL11" s="39">
        <v>0</v>
      </c>
      <c r="AM11" s="39">
        <v>0</v>
      </c>
      <c r="AN11" s="38">
        <f t="shared" si="14"/>
        <v>0</v>
      </c>
      <c r="AO11" s="32">
        <f t="shared" si="15"/>
        <v>0</v>
      </c>
      <c r="AP11" s="27">
        <f t="shared" si="16"/>
        <v>0</v>
      </c>
      <c r="AQ11" s="27">
        <f>SMALL((M11,H11,T11,AA11,AJ11,AN11),1)</f>
        <v>0</v>
      </c>
      <c r="AR11" s="27">
        <f>SMALL((M11,H11,T11,AA11,AJ11,AN11),2)</f>
        <v>0</v>
      </c>
      <c r="AS11" s="33">
        <f t="shared" si="17"/>
        <v>0</v>
      </c>
    </row>
    <row r="12" spans="1:45" ht="12.75">
      <c r="A12" s="21">
        <v>7</v>
      </c>
      <c r="B12" s="3" t="s">
        <v>8</v>
      </c>
      <c r="C12" s="3" t="s">
        <v>9</v>
      </c>
      <c r="D12" s="36" t="s">
        <v>86</v>
      </c>
      <c r="E12" s="27">
        <f t="shared" si="0"/>
        <v>0</v>
      </c>
      <c r="F12" s="37">
        <v>0</v>
      </c>
      <c r="G12" s="27">
        <f t="shared" si="1"/>
        <v>0</v>
      </c>
      <c r="H12" s="38">
        <f>LARGE((E12,G12),1)</f>
        <v>0</v>
      </c>
      <c r="I12" s="42">
        <v>56.6</v>
      </c>
      <c r="J12" s="41">
        <f t="shared" si="2"/>
        <v>0</v>
      </c>
      <c r="K12" s="40" t="s">
        <v>87</v>
      </c>
      <c r="L12" s="41">
        <f t="shared" si="3"/>
        <v>0</v>
      </c>
      <c r="M12" s="47">
        <f>LARGE((J12,L12),1)</f>
        <v>0</v>
      </c>
      <c r="N12" s="44">
        <v>14.5</v>
      </c>
      <c r="O12" s="27">
        <f t="shared" si="4"/>
        <v>0</v>
      </c>
      <c r="P12" s="37">
        <v>22</v>
      </c>
      <c r="Q12" s="27">
        <f t="shared" si="5"/>
        <v>0</v>
      </c>
      <c r="R12" s="37">
        <v>540</v>
      </c>
      <c r="S12" s="27">
        <f t="shared" si="6"/>
        <v>0</v>
      </c>
      <c r="T12" s="38">
        <f>LARGE((O12,Q12,S12),1)</f>
        <v>0</v>
      </c>
      <c r="U12" s="37">
        <v>1.3</v>
      </c>
      <c r="V12" s="27">
        <f t="shared" si="7"/>
        <v>0</v>
      </c>
      <c r="W12" s="37">
        <v>0.8</v>
      </c>
      <c r="X12" s="27">
        <f t="shared" si="8"/>
        <v>0</v>
      </c>
      <c r="Y12" s="37">
        <v>2.5</v>
      </c>
      <c r="Z12" s="27">
        <f t="shared" si="9"/>
        <v>0</v>
      </c>
      <c r="AA12" s="38">
        <f>LARGE((V12,X12,Z12),1)</f>
        <v>0</v>
      </c>
      <c r="AB12" s="36" t="s">
        <v>88</v>
      </c>
      <c r="AC12" s="27">
        <f t="shared" si="10"/>
        <v>0</v>
      </c>
      <c r="AD12" s="36">
        <v>3</v>
      </c>
      <c r="AE12" s="27">
        <f t="shared" si="11"/>
        <v>0</v>
      </c>
      <c r="AF12" s="36" t="s">
        <v>89</v>
      </c>
      <c r="AG12" s="27">
        <f t="shared" si="12"/>
        <v>0</v>
      </c>
      <c r="AH12" s="37">
        <v>11</v>
      </c>
      <c r="AI12" s="27">
        <f t="shared" si="13"/>
        <v>0</v>
      </c>
      <c r="AJ12" s="38">
        <f>LARGE((AC12,AE12,AG12,AI12),1)</f>
        <v>0</v>
      </c>
      <c r="AK12" s="39">
        <v>0</v>
      </c>
      <c r="AL12" s="39">
        <v>0</v>
      </c>
      <c r="AM12" s="39">
        <v>0</v>
      </c>
      <c r="AN12" s="38">
        <f t="shared" si="14"/>
        <v>0</v>
      </c>
      <c r="AO12" s="32">
        <f t="shared" si="15"/>
        <v>0</v>
      </c>
      <c r="AP12" s="27">
        <f t="shared" si="16"/>
        <v>0</v>
      </c>
      <c r="AQ12" s="27">
        <f>SMALL((M12,H12,T12,AA12,AJ12,AN12),1)</f>
        <v>0</v>
      </c>
      <c r="AR12" s="27">
        <f>SMALL((M12,H12,T12,AA12,AJ12,AN12),2)</f>
        <v>0</v>
      </c>
      <c r="AS12" s="33">
        <f t="shared" si="17"/>
        <v>0</v>
      </c>
    </row>
    <row r="13" spans="1:45" ht="12.75">
      <c r="A13" s="21">
        <v>8</v>
      </c>
      <c r="B13" s="3" t="s">
        <v>8</v>
      </c>
      <c r="C13" s="3" t="s">
        <v>10</v>
      </c>
      <c r="D13" s="36" t="s">
        <v>86</v>
      </c>
      <c r="E13" s="27">
        <f t="shared" si="0"/>
        <v>0</v>
      </c>
      <c r="F13" s="37">
        <v>0</v>
      </c>
      <c r="G13" s="27">
        <f t="shared" si="1"/>
        <v>0</v>
      </c>
      <c r="H13" s="38">
        <f>LARGE((E13,G13),1)</f>
        <v>0</v>
      </c>
      <c r="I13" s="42">
        <v>56.6</v>
      </c>
      <c r="J13" s="41">
        <f t="shared" si="2"/>
        <v>0</v>
      </c>
      <c r="K13" s="40" t="s">
        <v>87</v>
      </c>
      <c r="L13" s="41">
        <f t="shared" si="3"/>
        <v>0</v>
      </c>
      <c r="M13" s="47">
        <f>LARGE((J13,L13),1)</f>
        <v>0</v>
      </c>
      <c r="N13" s="44">
        <v>14.5</v>
      </c>
      <c r="O13" s="27">
        <f t="shared" si="4"/>
        <v>0</v>
      </c>
      <c r="P13" s="37">
        <v>22</v>
      </c>
      <c r="Q13" s="27">
        <f t="shared" si="5"/>
        <v>0</v>
      </c>
      <c r="R13" s="37">
        <v>540</v>
      </c>
      <c r="S13" s="27">
        <f t="shared" si="6"/>
        <v>0</v>
      </c>
      <c r="T13" s="38">
        <f>LARGE((O13,Q13,S13),1)</f>
        <v>0</v>
      </c>
      <c r="U13" s="37">
        <v>1.3</v>
      </c>
      <c r="V13" s="27">
        <f t="shared" si="7"/>
        <v>0</v>
      </c>
      <c r="W13" s="37">
        <v>0.8</v>
      </c>
      <c r="X13" s="27">
        <f t="shared" si="8"/>
        <v>0</v>
      </c>
      <c r="Y13" s="37">
        <v>2.5</v>
      </c>
      <c r="Z13" s="27">
        <f t="shared" si="9"/>
        <v>0</v>
      </c>
      <c r="AA13" s="38">
        <f>LARGE((V13,X13,Z13),1)</f>
        <v>0</v>
      </c>
      <c r="AB13" s="36" t="s">
        <v>88</v>
      </c>
      <c r="AC13" s="27">
        <f t="shared" si="10"/>
        <v>0</v>
      </c>
      <c r="AD13" s="36">
        <v>3</v>
      </c>
      <c r="AE13" s="27">
        <f t="shared" si="11"/>
        <v>0</v>
      </c>
      <c r="AF13" s="36" t="s">
        <v>89</v>
      </c>
      <c r="AG13" s="27">
        <f t="shared" si="12"/>
        <v>0</v>
      </c>
      <c r="AH13" s="37">
        <v>11</v>
      </c>
      <c r="AI13" s="27">
        <f t="shared" si="13"/>
        <v>0</v>
      </c>
      <c r="AJ13" s="38">
        <f>LARGE((AC13,AE13,AG13,AI13),1)</f>
        <v>0</v>
      </c>
      <c r="AK13" s="39">
        <v>0</v>
      </c>
      <c r="AL13" s="39">
        <v>0</v>
      </c>
      <c r="AM13" s="39">
        <v>0</v>
      </c>
      <c r="AN13" s="38">
        <f t="shared" si="14"/>
        <v>0</v>
      </c>
      <c r="AO13" s="32">
        <f t="shared" si="15"/>
        <v>0</v>
      </c>
      <c r="AP13" s="27">
        <f t="shared" si="16"/>
        <v>0</v>
      </c>
      <c r="AQ13" s="27">
        <f>SMALL((M13,H13,T13,AA13,AJ13,AN13),1)</f>
        <v>0</v>
      </c>
      <c r="AR13" s="27">
        <f>SMALL((M13,H13,T13,AA13,AJ13,AN13),2)</f>
        <v>0</v>
      </c>
      <c r="AS13" s="33">
        <f t="shared" si="17"/>
        <v>0</v>
      </c>
    </row>
    <row r="14" spans="1:45" ht="12.75">
      <c r="A14" s="21">
        <v>9</v>
      </c>
      <c r="B14" s="3" t="s">
        <v>8</v>
      </c>
      <c r="C14" s="3" t="s">
        <v>11</v>
      </c>
      <c r="D14" s="36" t="s">
        <v>86</v>
      </c>
      <c r="E14" s="27">
        <f t="shared" si="0"/>
        <v>0</v>
      </c>
      <c r="F14" s="37">
        <v>0</v>
      </c>
      <c r="G14" s="27">
        <f t="shared" si="1"/>
        <v>0</v>
      </c>
      <c r="H14" s="38">
        <f>LARGE((E14,G14),1)</f>
        <v>0</v>
      </c>
      <c r="I14" s="42">
        <v>56.6</v>
      </c>
      <c r="J14" s="41">
        <f t="shared" si="2"/>
        <v>0</v>
      </c>
      <c r="K14" s="40" t="s">
        <v>87</v>
      </c>
      <c r="L14" s="41">
        <f t="shared" si="3"/>
        <v>0</v>
      </c>
      <c r="M14" s="47">
        <f>LARGE((J14,L14),1)</f>
        <v>0</v>
      </c>
      <c r="N14" s="44">
        <v>14.5</v>
      </c>
      <c r="O14" s="27">
        <f t="shared" si="4"/>
        <v>0</v>
      </c>
      <c r="P14" s="37">
        <v>22</v>
      </c>
      <c r="Q14" s="27">
        <f t="shared" si="5"/>
        <v>0</v>
      </c>
      <c r="R14" s="37">
        <v>540</v>
      </c>
      <c r="S14" s="27">
        <f t="shared" si="6"/>
        <v>0</v>
      </c>
      <c r="T14" s="38">
        <f>LARGE((O14,Q14,S14),1)</f>
        <v>0</v>
      </c>
      <c r="U14" s="37">
        <v>1.3</v>
      </c>
      <c r="V14" s="27">
        <f t="shared" si="7"/>
        <v>0</v>
      </c>
      <c r="W14" s="37">
        <v>0.8</v>
      </c>
      <c r="X14" s="27">
        <f t="shared" si="8"/>
        <v>0</v>
      </c>
      <c r="Y14" s="37">
        <v>2.5</v>
      </c>
      <c r="Z14" s="27">
        <f t="shared" si="9"/>
        <v>0</v>
      </c>
      <c r="AA14" s="38">
        <f>LARGE((V14,X14,Z14),1)</f>
        <v>0</v>
      </c>
      <c r="AB14" s="36" t="s">
        <v>88</v>
      </c>
      <c r="AC14" s="27">
        <f t="shared" si="10"/>
        <v>0</v>
      </c>
      <c r="AD14" s="36">
        <v>3</v>
      </c>
      <c r="AE14" s="27">
        <f t="shared" si="11"/>
        <v>0</v>
      </c>
      <c r="AF14" s="36" t="s">
        <v>89</v>
      </c>
      <c r="AG14" s="27">
        <f t="shared" si="12"/>
        <v>0</v>
      </c>
      <c r="AH14" s="37">
        <v>11</v>
      </c>
      <c r="AI14" s="27">
        <f t="shared" si="13"/>
        <v>0</v>
      </c>
      <c r="AJ14" s="38">
        <f>LARGE((AC14,AE14,AG14,AI14),1)</f>
        <v>0</v>
      </c>
      <c r="AK14" s="39">
        <v>0</v>
      </c>
      <c r="AL14" s="39">
        <v>0</v>
      </c>
      <c r="AM14" s="39">
        <v>0</v>
      </c>
      <c r="AN14" s="38">
        <f t="shared" si="14"/>
        <v>0</v>
      </c>
      <c r="AO14" s="32">
        <f t="shared" si="15"/>
        <v>0</v>
      </c>
      <c r="AP14" s="27">
        <f t="shared" si="16"/>
        <v>0</v>
      </c>
      <c r="AQ14" s="27">
        <f>SMALL((M14,H14,T14,AA14,AJ14,AN14),1)</f>
        <v>0</v>
      </c>
      <c r="AR14" s="27">
        <f>SMALL((M14,H14,T14,AA14,AJ14,AN14),2)</f>
        <v>0</v>
      </c>
      <c r="AS14" s="33">
        <f t="shared" si="17"/>
        <v>0</v>
      </c>
    </row>
    <row r="15" spans="1:45" ht="12.75">
      <c r="A15" s="21">
        <v>10</v>
      </c>
      <c r="B15" s="3" t="s">
        <v>12</v>
      </c>
      <c r="C15" s="3" t="s">
        <v>13</v>
      </c>
      <c r="D15" s="36" t="s">
        <v>86</v>
      </c>
      <c r="E15" s="27">
        <f t="shared" si="0"/>
        <v>0</v>
      </c>
      <c r="F15" s="37">
        <v>0</v>
      </c>
      <c r="G15" s="27">
        <f t="shared" si="1"/>
        <v>0</v>
      </c>
      <c r="H15" s="38">
        <f>LARGE((E15,G15),1)</f>
        <v>0</v>
      </c>
      <c r="I15" s="42">
        <v>56.6</v>
      </c>
      <c r="J15" s="41">
        <f t="shared" si="2"/>
        <v>0</v>
      </c>
      <c r="K15" s="40" t="s">
        <v>87</v>
      </c>
      <c r="L15" s="41">
        <f t="shared" si="3"/>
        <v>0</v>
      </c>
      <c r="M15" s="47">
        <f>LARGE((J15,L15),1)</f>
        <v>0</v>
      </c>
      <c r="N15" s="44">
        <v>14.5</v>
      </c>
      <c r="O15" s="27">
        <f t="shared" si="4"/>
        <v>0</v>
      </c>
      <c r="P15" s="37">
        <v>22</v>
      </c>
      <c r="Q15" s="27">
        <f t="shared" si="5"/>
        <v>0</v>
      </c>
      <c r="R15" s="37">
        <v>540</v>
      </c>
      <c r="S15" s="27">
        <f t="shared" si="6"/>
        <v>0</v>
      </c>
      <c r="T15" s="38">
        <f>LARGE((O15,Q15,S15),1)</f>
        <v>0</v>
      </c>
      <c r="U15" s="37">
        <v>1.3</v>
      </c>
      <c r="V15" s="27">
        <f t="shared" si="7"/>
        <v>0</v>
      </c>
      <c r="W15" s="37">
        <v>0.8</v>
      </c>
      <c r="X15" s="27">
        <f t="shared" si="8"/>
        <v>0</v>
      </c>
      <c r="Y15" s="37">
        <v>2.5</v>
      </c>
      <c r="Z15" s="27">
        <f t="shared" si="9"/>
        <v>0</v>
      </c>
      <c r="AA15" s="38">
        <f>LARGE((V15,X15,Z15),1)</f>
        <v>0</v>
      </c>
      <c r="AB15" s="36" t="s">
        <v>88</v>
      </c>
      <c r="AC15" s="27">
        <f t="shared" si="10"/>
        <v>0</v>
      </c>
      <c r="AD15" s="36">
        <v>3</v>
      </c>
      <c r="AE15" s="27">
        <f t="shared" si="11"/>
        <v>0</v>
      </c>
      <c r="AF15" s="36" t="s">
        <v>89</v>
      </c>
      <c r="AG15" s="27">
        <f t="shared" si="12"/>
        <v>0</v>
      </c>
      <c r="AH15" s="37">
        <v>11</v>
      </c>
      <c r="AI15" s="27">
        <f t="shared" si="13"/>
        <v>0</v>
      </c>
      <c r="AJ15" s="38">
        <f>LARGE((AC15,AE15,AG15,AI15),1)</f>
        <v>0</v>
      </c>
      <c r="AK15" s="39">
        <v>0</v>
      </c>
      <c r="AL15" s="39">
        <v>0</v>
      </c>
      <c r="AM15" s="39">
        <v>0</v>
      </c>
      <c r="AN15" s="38">
        <f t="shared" si="14"/>
        <v>0</v>
      </c>
      <c r="AO15" s="32">
        <f t="shared" si="15"/>
        <v>0</v>
      </c>
      <c r="AP15" s="27">
        <f t="shared" si="16"/>
        <v>0</v>
      </c>
      <c r="AQ15" s="27">
        <f>SMALL((M15,H15,T15,AA15,AJ15,AN15),1)</f>
        <v>0</v>
      </c>
      <c r="AR15" s="27">
        <f>SMALL((M15,H15,T15,AA15,AJ15,AN15),2)</f>
        <v>0</v>
      </c>
      <c r="AS15" s="33">
        <f t="shared" si="17"/>
        <v>0</v>
      </c>
    </row>
    <row r="16" spans="1:45" ht="12.75">
      <c r="A16" s="21">
        <v>11</v>
      </c>
      <c r="B16" s="3" t="s">
        <v>14</v>
      </c>
      <c r="C16" s="3" t="s">
        <v>13</v>
      </c>
      <c r="D16" s="36" t="s">
        <v>86</v>
      </c>
      <c r="E16" s="27">
        <f t="shared" si="0"/>
        <v>0</v>
      </c>
      <c r="F16" s="37">
        <v>0</v>
      </c>
      <c r="G16" s="27">
        <f t="shared" si="1"/>
        <v>0</v>
      </c>
      <c r="H16" s="38">
        <f>LARGE((E16,G16),1)</f>
        <v>0</v>
      </c>
      <c r="I16" s="42">
        <v>56.6</v>
      </c>
      <c r="J16" s="41">
        <f t="shared" si="2"/>
        <v>0</v>
      </c>
      <c r="K16" s="40" t="s">
        <v>87</v>
      </c>
      <c r="L16" s="41">
        <f t="shared" si="3"/>
        <v>0</v>
      </c>
      <c r="M16" s="47">
        <f>LARGE((J16,L16),1)</f>
        <v>0</v>
      </c>
      <c r="N16" s="44">
        <v>14.5</v>
      </c>
      <c r="O16" s="27">
        <f t="shared" si="4"/>
        <v>0</v>
      </c>
      <c r="P16" s="37">
        <v>22</v>
      </c>
      <c r="Q16" s="27">
        <f t="shared" si="5"/>
        <v>0</v>
      </c>
      <c r="R16" s="37">
        <v>540</v>
      </c>
      <c r="S16" s="27">
        <f t="shared" si="6"/>
        <v>0</v>
      </c>
      <c r="T16" s="38">
        <f>LARGE((O16,Q16,S16),1)</f>
        <v>0</v>
      </c>
      <c r="U16" s="37">
        <v>1.3</v>
      </c>
      <c r="V16" s="27">
        <f t="shared" si="7"/>
        <v>0</v>
      </c>
      <c r="W16" s="37">
        <v>0.8</v>
      </c>
      <c r="X16" s="27">
        <f t="shared" si="8"/>
        <v>0</v>
      </c>
      <c r="Y16" s="37">
        <v>2.5</v>
      </c>
      <c r="Z16" s="27">
        <f t="shared" si="9"/>
        <v>0</v>
      </c>
      <c r="AA16" s="38">
        <f>LARGE((V16,X16,Z16),1)</f>
        <v>0</v>
      </c>
      <c r="AB16" s="36" t="s">
        <v>88</v>
      </c>
      <c r="AC16" s="27">
        <f t="shared" si="10"/>
        <v>0</v>
      </c>
      <c r="AD16" s="36">
        <v>3</v>
      </c>
      <c r="AE16" s="27">
        <f t="shared" si="11"/>
        <v>0</v>
      </c>
      <c r="AF16" s="36" t="s">
        <v>89</v>
      </c>
      <c r="AG16" s="27">
        <f t="shared" si="12"/>
        <v>0</v>
      </c>
      <c r="AH16" s="37">
        <v>11</v>
      </c>
      <c r="AI16" s="27">
        <f t="shared" si="13"/>
        <v>0</v>
      </c>
      <c r="AJ16" s="38">
        <f>LARGE((AC16,AE16,AG16,AI16),1)</f>
        <v>0</v>
      </c>
      <c r="AK16" s="39">
        <v>0</v>
      </c>
      <c r="AL16" s="39">
        <v>0</v>
      </c>
      <c r="AM16" s="39">
        <v>0</v>
      </c>
      <c r="AN16" s="38">
        <f t="shared" si="14"/>
        <v>0</v>
      </c>
      <c r="AO16" s="32">
        <f t="shared" si="15"/>
        <v>0</v>
      </c>
      <c r="AP16" s="27">
        <f t="shared" si="16"/>
        <v>0</v>
      </c>
      <c r="AQ16" s="27">
        <f>SMALL((M16,H16,T16,AA16,AJ16,AN16),1)</f>
        <v>0</v>
      </c>
      <c r="AR16" s="27">
        <f>SMALL((M16,H16,T16,AA16,AJ16,AN16),2)</f>
        <v>0</v>
      </c>
      <c r="AS16" s="33">
        <f t="shared" si="17"/>
        <v>0</v>
      </c>
    </row>
    <row r="17" spans="1:45" ht="12.75">
      <c r="A17" s="21">
        <v>12</v>
      </c>
      <c r="B17" s="3" t="s">
        <v>15</v>
      </c>
      <c r="C17" s="3" t="s">
        <v>11</v>
      </c>
      <c r="D17" s="36" t="s">
        <v>86</v>
      </c>
      <c r="E17" s="27">
        <f t="shared" si="0"/>
        <v>0</v>
      </c>
      <c r="F17" s="37">
        <v>0</v>
      </c>
      <c r="G17" s="27">
        <f t="shared" si="1"/>
        <v>0</v>
      </c>
      <c r="H17" s="38">
        <f>LARGE((E17,G17),1)</f>
        <v>0</v>
      </c>
      <c r="I17" s="42">
        <v>56.6</v>
      </c>
      <c r="J17" s="41">
        <f t="shared" si="2"/>
        <v>0</v>
      </c>
      <c r="K17" s="40" t="s">
        <v>87</v>
      </c>
      <c r="L17" s="41">
        <f t="shared" si="3"/>
        <v>0</v>
      </c>
      <c r="M17" s="47">
        <f>LARGE((J17,L17),1)</f>
        <v>0</v>
      </c>
      <c r="N17" s="44">
        <v>14.5</v>
      </c>
      <c r="O17" s="27">
        <f t="shared" si="4"/>
        <v>0</v>
      </c>
      <c r="P17" s="37">
        <v>22</v>
      </c>
      <c r="Q17" s="27">
        <f t="shared" si="5"/>
        <v>0</v>
      </c>
      <c r="R17" s="37">
        <v>540</v>
      </c>
      <c r="S17" s="27">
        <f t="shared" si="6"/>
        <v>0</v>
      </c>
      <c r="T17" s="38">
        <f>LARGE((O17,Q17,S17),1)</f>
        <v>0</v>
      </c>
      <c r="U17" s="37">
        <v>1.3</v>
      </c>
      <c r="V17" s="27">
        <f t="shared" si="7"/>
        <v>0</v>
      </c>
      <c r="W17" s="37">
        <v>0.8</v>
      </c>
      <c r="X17" s="27">
        <f t="shared" si="8"/>
        <v>0</v>
      </c>
      <c r="Y17" s="37">
        <v>2.5</v>
      </c>
      <c r="Z17" s="27">
        <f t="shared" si="9"/>
        <v>0</v>
      </c>
      <c r="AA17" s="38">
        <f>LARGE((V17,X17,Z17),1)</f>
        <v>0</v>
      </c>
      <c r="AB17" s="36" t="s">
        <v>88</v>
      </c>
      <c r="AC17" s="27">
        <f t="shared" si="10"/>
        <v>0</v>
      </c>
      <c r="AD17" s="36">
        <v>3</v>
      </c>
      <c r="AE17" s="27">
        <f t="shared" si="11"/>
        <v>0</v>
      </c>
      <c r="AF17" s="36" t="s">
        <v>89</v>
      </c>
      <c r="AG17" s="27">
        <f t="shared" si="12"/>
        <v>0</v>
      </c>
      <c r="AH17" s="37">
        <v>11</v>
      </c>
      <c r="AI17" s="27">
        <f t="shared" si="13"/>
        <v>0</v>
      </c>
      <c r="AJ17" s="38">
        <f>LARGE((AC17,AE17,AG17,AI17),1)</f>
        <v>0</v>
      </c>
      <c r="AK17" s="39">
        <v>0</v>
      </c>
      <c r="AL17" s="39">
        <v>0</v>
      </c>
      <c r="AM17" s="39">
        <v>0</v>
      </c>
      <c r="AN17" s="38">
        <f t="shared" si="14"/>
        <v>0</v>
      </c>
      <c r="AO17" s="32">
        <f t="shared" si="15"/>
        <v>0</v>
      </c>
      <c r="AP17" s="27">
        <f t="shared" si="16"/>
        <v>0</v>
      </c>
      <c r="AQ17" s="27">
        <f>SMALL((M17,H17,T17,AA17,AJ17,AN17),1)</f>
        <v>0</v>
      </c>
      <c r="AR17" s="27">
        <f>SMALL((M17,H17,T17,AA17,AJ17,AN17),2)</f>
        <v>0</v>
      </c>
      <c r="AS17" s="33">
        <f t="shared" si="17"/>
        <v>0</v>
      </c>
    </row>
    <row r="18" spans="1:45" ht="12.75">
      <c r="A18" s="21">
        <v>13</v>
      </c>
      <c r="B18" s="3" t="s">
        <v>15</v>
      </c>
      <c r="C18" s="3" t="s">
        <v>16</v>
      </c>
      <c r="D18" s="36" t="s">
        <v>86</v>
      </c>
      <c r="E18" s="27">
        <f t="shared" si="0"/>
        <v>0</v>
      </c>
      <c r="F18" s="37">
        <v>0</v>
      </c>
      <c r="G18" s="27">
        <f t="shared" si="1"/>
        <v>0</v>
      </c>
      <c r="H18" s="38">
        <f>LARGE((E18,G18),1)</f>
        <v>0</v>
      </c>
      <c r="I18" s="42">
        <v>56.6</v>
      </c>
      <c r="J18" s="41">
        <f t="shared" si="2"/>
        <v>0</v>
      </c>
      <c r="K18" s="40" t="s">
        <v>87</v>
      </c>
      <c r="L18" s="41">
        <f t="shared" si="3"/>
        <v>0</v>
      </c>
      <c r="M18" s="47">
        <f>LARGE((J18,L18),1)</f>
        <v>0</v>
      </c>
      <c r="N18" s="44">
        <v>14.5</v>
      </c>
      <c r="O18" s="27">
        <f t="shared" si="4"/>
        <v>0</v>
      </c>
      <c r="P18" s="37">
        <v>22</v>
      </c>
      <c r="Q18" s="27">
        <f t="shared" si="5"/>
        <v>0</v>
      </c>
      <c r="R18" s="37">
        <v>540</v>
      </c>
      <c r="S18" s="27">
        <f t="shared" si="6"/>
        <v>0</v>
      </c>
      <c r="T18" s="38">
        <f>LARGE((O18,Q18,S18),1)</f>
        <v>0</v>
      </c>
      <c r="U18" s="37">
        <v>1.3</v>
      </c>
      <c r="V18" s="27">
        <f t="shared" si="7"/>
        <v>0</v>
      </c>
      <c r="W18" s="37">
        <v>0.8</v>
      </c>
      <c r="X18" s="27">
        <f t="shared" si="8"/>
        <v>0</v>
      </c>
      <c r="Y18" s="37">
        <v>2.5</v>
      </c>
      <c r="Z18" s="27">
        <f t="shared" si="9"/>
        <v>0</v>
      </c>
      <c r="AA18" s="38">
        <f>LARGE((V18,X18,Z18),1)</f>
        <v>0</v>
      </c>
      <c r="AB18" s="36" t="s">
        <v>88</v>
      </c>
      <c r="AC18" s="27">
        <f t="shared" si="10"/>
        <v>0</v>
      </c>
      <c r="AD18" s="36">
        <v>3</v>
      </c>
      <c r="AE18" s="27">
        <f t="shared" si="11"/>
        <v>0</v>
      </c>
      <c r="AF18" s="36" t="s">
        <v>89</v>
      </c>
      <c r="AG18" s="27">
        <f t="shared" si="12"/>
        <v>0</v>
      </c>
      <c r="AH18" s="37">
        <v>11</v>
      </c>
      <c r="AI18" s="27">
        <f t="shared" si="13"/>
        <v>0</v>
      </c>
      <c r="AJ18" s="38">
        <f>LARGE((AC18,AE18,AG18,AI18),1)</f>
        <v>0</v>
      </c>
      <c r="AK18" s="39">
        <v>0</v>
      </c>
      <c r="AL18" s="39">
        <v>0</v>
      </c>
      <c r="AM18" s="39">
        <v>0</v>
      </c>
      <c r="AN18" s="38">
        <f t="shared" si="14"/>
        <v>0</v>
      </c>
      <c r="AO18" s="32">
        <f t="shared" si="15"/>
        <v>0</v>
      </c>
      <c r="AP18" s="27">
        <f t="shared" si="16"/>
        <v>0</v>
      </c>
      <c r="AQ18" s="27">
        <f>SMALL((M18,H18,T18,AA18,AJ18,AN18),1)</f>
        <v>0</v>
      </c>
      <c r="AR18" s="27">
        <f>SMALL((M18,H18,T18,AA18,AJ18,AN18),2)</f>
        <v>0</v>
      </c>
      <c r="AS18" s="33">
        <f t="shared" si="17"/>
        <v>0</v>
      </c>
    </row>
    <row r="19" spans="1:45" ht="12.75">
      <c r="A19" s="21">
        <v>14</v>
      </c>
      <c r="B19" s="3" t="s">
        <v>15</v>
      </c>
      <c r="C19" s="3" t="s">
        <v>7</v>
      </c>
      <c r="D19" s="36" t="s">
        <v>86</v>
      </c>
      <c r="E19" s="27">
        <f t="shared" si="0"/>
        <v>0</v>
      </c>
      <c r="F19" s="37">
        <v>0</v>
      </c>
      <c r="G19" s="27">
        <f t="shared" si="1"/>
        <v>0</v>
      </c>
      <c r="H19" s="38">
        <f>LARGE((E19,G19),1)</f>
        <v>0</v>
      </c>
      <c r="I19" s="42">
        <v>56.6</v>
      </c>
      <c r="J19" s="41">
        <f t="shared" si="2"/>
        <v>0</v>
      </c>
      <c r="K19" s="40" t="s">
        <v>87</v>
      </c>
      <c r="L19" s="41">
        <f t="shared" si="3"/>
        <v>0</v>
      </c>
      <c r="M19" s="47">
        <f>LARGE((J19,L19),1)</f>
        <v>0</v>
      </c>
      <c r="N19" s="44">
        <v>14.5</v>
      </c>
      <c r="O19" s="27">
        <f t="shared" si="4"/>
        <v>0</v>
      </c>
      <c r="P19" s="37">
        <v>22</v>
      </c>
      <c r="Q19" s="27">
        <f t="shared" si="5"/>
        <v>0</v>
      </c>
      <c r="R19" s="37">
        <v>540</v>
      </c>
      <c r="S19" s="27">
        <f t="shared" si="6"/>
        <v>0</v>
      </c>
      <c r="T19" s="38">
        <f>LARGE((O19,Q19,S19),1)</f>
        <v>0</v>
      </c>
      <c r="U19" s="37">
        <v>1.3</v>
      </c>
      <c r="V19" s="27">
        <f t="shared" si="7"/>
        <v>0</v>
      </c>
      <c r="W19" s="37">
        <v>0.8</v>
      </c>
      <c r="X19" s="27">
        <f t="shared" si="8"/>
        <v>0</v>
      </c>
      <c r="Y19" s="37">
        <v>2.5</v>
      </c>
      <c r="Z19" s="27">
        <f t="shared" si="9"/>
        <v>0</v>
      </c>
      <c r="AA19" s="38">
        <f>LARGE((V19,X19,Z19),1)</f>
        <v>0</v>
      </c>
      <c r="AB19" s="36" t="s">
        <v>88</v>
      </c>
      <c r="AC19" s="27">
        <f t="shared" si="10"/>
        <v>0</v>
      </c>
      <c r="AD19" s="36">
        <v>3</v>
      </c>
      <c r="AE19" s="27">
        <f t="shared" si="11"/>
        <v>0</v>
      </c>
      <c r="AF19" s="36" t="s">
        <v>89</v>
      </c>
      <c r="AG19" s="27">
        <f t="shared" si="12"/>
        <v>0</v>
      </c>
      <c r="AH19" s="37">
        <v>11</v>
      </c>
      <c r="AI19" s="27">
        <f t="shared" si="13"/>
        <v>0</v>
      </c>
      <c r="AJ19" s="38">
        <f>LARGE((AC19,AE19,AG19,AI19),1)</f>
        <v>0</v>
      </c>
      <c r="AK19" s="39">
        <v>0</v>
      </c>
      <c r="AL19" s="39">
        <v>0</v>
      </c>
      <c r="AM19" s="39">
        <v>0</v>
      </c>
      <c r="AN19" s="38">
        <f t="shared" si="14"/>
        <v>0</v>
      </c>
      <c r="AO19" s="32">
        <f t="shared" si="15"/>
        <v>0</v>
      </c>
      <c r="AP19" s="27">
        <f t="shared" si="16"/>
        <v>0</v>
      </c>
      <c r="AQ19" s="27">
        <f>SMALL((M19,H19,T19,AA19,AJ19,AN19),1)</f>
        <v>0</v>
      </c>
      <c r="AR19" s="27">
        <f>SMALL((M19,H19,T19,AA19,AJ19,AN19),2)</f>
        <v>0</v>
      </c>
      <c r="AS19" s="33">
        <f t="shared" si="17"/>
        <v>0</v>
      </c>
    </row>
    <row r="20" spans="1:45" ht="12.75">
      <c r="A20" s="21">
        <v>15</v>
      </c>
      <c r="B20" s="3" t="s">
        <v>41</v>
      </c>
      <c r="C20" s="3" t="s">
        <v>42</v>
      </c>
      <c r="D20" s="36" t="s">
        <v>86</v>
      </c>
      <c r="E20" s="27">
        <f t="shared" si="0"/>
        <v>0</v>
      </c>
      <c r="F20" s="37">
        <v>0</v>
      </c>
      <c r="G20" s="27">
        <f t="shared" si="1"/>
        <v>0</v>
      </c>
      <c r="H20" s="38">
        <f>LARGE((E20,G20),1)</f>
        <v>0</v>
      </c>
      <c r="I20" s="42">
        <v>56.6</v>
      </c>
      <c r="J20" s="41">
        <f t="shared" si="2"/>
        <v>0</v>
      </c>
      <c r="K20" s="40" t="s">
        <v>87</v>
      </c>
      <c r="L20" s="41">
        <f t="shared" si="3"/>
        <v>0</v>
      </c>
      <c r="M20" s="47">
        <f>LARGE((J20,L20),1)</f>
        <v>0</v>
      </c>
      <c r="N20" s="44">
        <v>14.5</v>
      </c>
      <c r="O20" s="27">
        <f t="shared" si="4"/>
        <v>0</v>
      </c>
      <c r="P20" s="37">
        <v>22</v>
      </c>
      <c r="Q20" s="27">
        <f t="shared" si="5"/>
        <v>0</v>
      </c>
      <c r="R20" s="37">
        <v>540</v>
      </c>
      <c r="S20" s="27">
        <f t="shared" si="6"/>
        <v>0</v>
      </c>
      <c r="T20" s="38">
        <f>LARGE((O20,Q20,S20),1)</f>
        <v>0</v>
      </c>
      <c r="U20" s="37">
        <v>1.3</v>
      </c>
      <c r="V20" s="27">
        <f t="shared" si="7"/>
        <v>0</v>
      </c>
      <c r="W20" s="37">
        <v>0.8</v>
      </c>
      <c r="X20" s="27">
        <f t="shared" si="8"/>
        <v>0</v>
      </c>
      <c r="Y20" s="37">
        <v>2.5</v>
      </c>
      <c r="Z20" s="27">
        <f t="shared" si="9"/>
        <v>0</v>
      </c>
      <c r="AA20" s="38">
        <f>LARGE((V20,X20,Z20),1)</f>
        <v>0</v>
      </c>
      <c r="AB20" s="36" t="s">
        <v>88</v>
      </c>
      <c r="AC20" s="27">
        <f t="shared" si="10"/>
        <v>0</v>
      </c>
      <c r="AD20" s="36">
        <v>3</v>
      </c>
      <c r="AE20" s="27">
        <f t="shared" si="11"/>
        <v>0</v>
      </c>
      <c r="AF20" s="36" t="s">
        <v>89</v>
      </c>
      <c r="AG20" s="27">
        <f t="shared" si="12"/>
        <v>0</v>
      </c>
      <c r="AH20" s="37">
        <v>11</v>
      </c>
      <c r="AI20" s="27">
        <f t="shared" si="13"/>
        <v>0</v>
      </c>
      <c r="AJ20" s="38">
        <f>LARGE((AC20,AE20,AG20,AI20),1)</f>
        <v>0</v>
      </c>
      <c r="AK20" s="39">
        <v>0</v>
      </c>
      <c r="AL20" s="39">
        <v>0</v>
      </c>
      <c r="AM20" s="39">
        <v>0</v>
      </c>
      <c r="AN20" s="38">
        <f t="shared" si="14"/>
        <v>0</v>
      </c>
      <c r="AO20" s="32">
        <f t="shared" si="15"/>
        <v>0</v>
      </c>
      <c r="AP20" s="27">
        <f t="shared" si="16"/>
        <v>0</v>
      </c>
      <c r="AQ20" s="27">
        <f>SMALL((M20,H20,T20,AA20,AJ20,AN20),1)</f>
        <v>0</v>
      </c>
      <c r="AR20" s="27">
        <f>SMALL((M20,H20,T20,AA20,AJ20,AN20),2)</f>
        <v>0</v>
      </c>
      <c r="AS20" s="33">
        <f t="shared" si="17"/>
        <v>0</v>
      </c>
    </row>
    <row r="21" spans="1:45" ht="12.75">
      <c r="A21" s="21">
        <v>16</v>
      </c>
      <c r="B21" s="3" t="s">
        <v>17</v>
      </c>
      <c r="C21" s="3" t="s">
        <v>18</v>
      </c>
      <c r="D21" s="36" t="s">
        <v>86</v>
      </c>
      <c r="E21" s="27">
        <f t="shared" si="0"/>
        <v>0</v>
      </c>
      <c r="F21" s="37">
        <v>0</v>
      </c>
      <c r="G21" s="27">
        <f t="shared" si="1"/>
        <v>0</v>
      </c>
      <c r="H21" s="38">
        <f>LARGE((E21,G21),1)</f>
        <v>0</v>
      </c>
      <c r="I21" s="42">
        <v>56.6</v>
      </c>
      <c r="J21" s="41">
        <f t="shared" si="2"/>
        <v>0</v>
      </c>
      <c r="K21" s="40" t="s">
        <v>87</v>
      </c>
      <c r="L21" s="41">
        <f t="shared" si="3"/>
        <v>0</v>
      </c>
      <c r="M21" s="47">
        <f>LARGE((J21,L21),1)</f>
        <v>0</v>
      </c>
      <c r="N21" s="44">
        <v>14.5</v>
      </c>
      <c r="O21" s="27">
        <f t="shared" si="4"/>
        <v>0</v>
      </c>
      <c r="P21" s="37">
        <v>22</v>
      </c>
      <c r="Q21" s="27">
        <f t="shared" si="5"/>
        <v>0</v>
      </c>
      <c r="R21" s="37">
        <v>540</v>
      </c>
      <c r="S21" s="27">
        <f t="shared" si="6"/>
        <v>0</v>
      </c>
      <c r="T21" s="38">
        <f>LARGE((O21,Q21,S21),1)</f>
        <v>0</v>
      </c>
      <c r="U21" s="37">
        <v>1.3</v>
      </c>
      <c r="V21" s="27">
        <f t="shared" si="7"/>
        <v>0</v>
      </c>
      <c r="W21" s="37">
        <v>0.8</v>
      </c>
      <c r="X21" s="27">
        <f t="shared" si="8"/>
        <v>0</v>
      </c>
      <c r="Y21" s="37">
        <v>2.5</v>
      </c>
      <c r="Z21" s="27">
        <f t="shared" si="9"/>
        <v>0</v>
      </c>
      <c r="AA21" s="38">
        <f>LARGE((V21,X21,Z21),1)</f>
        <v>0</v>
      </c>
      <c r="AB21" s="36" t="s">
        <v>88</v>
      </c>
      <c r="AC21" s="27">
        <f t="shared" si="10"/>
        <v>0</v>
      </c>
      <c r="AD21" s="36">
        <v>3</v>
      </c>
      <c r="AE21" s="27">
        <f t="shared" si="11"/>
        <v>0</v>
      </c>
      <c r="AF21" s="36" t="s">
        <v>89</v>
      </c>
      <c r="AG21" s="27">
        <f t="shared" si="12"/>
        <v>0</v>
      </c>
      <c r="AH21" s="37">
        <v>11</v>
      </c>
      <c r="AI21" s="27">
        <f t="shared" si="13"/>
        <v>0</v>
      </c>
      <c r="AJ21" s="38">
        <f>LARGE((AC21,AE21,AG21,AI21),1)</f>
        <v>0</v>
      </c>
      <c r="AK21" s="39">
        <v>0</v>
      </c>
      <c r="AL21" s="39">
        <v>0</v>
      </c>
      <c r="AM21" s="39">
        <v>0</v>
      </c>
      <c r="AN21" s="38">
        <f t="shared" si="14"/>
        <v>0</v>
      </c>
      <c r="AO21" s="32">
        <f t="shared" si="15"/>
        <v>0</v>
      </c>
      <c r="AP21" s="27">
        <f t="shared" si="16"/>
        <v>0</v>
      </c>
      <c r="AQ21" s="27">
        <f>SMALL((M21,H21,T21,AA21,AJ21,AN21),1)</f>
        <v>0</v>
      </c>
      <c r="AR21" s="27">
        <f>SMALL((M21,H21,T21,AA21,AJ21,AN21),2)</f>
        <v>0</v>
      </c>
      <c r="AS21" s="33">
        <f t="shared" si="17"/>
        <v>0</v>
      </c>
    </row>
    <row r="22" spans="1:45" ht="12.75">
      <c r="A22" s="21">
        <v>17</v>
      </c>
      <c r="B22" s="3" t="s">
        <v>17</v>
      </c>
      <c r="C22" s="3" t="s">
        <v>19</v>
      </c>
      <c r="D22" s="36" t="s">
        <v>86</v>
      </c>
      <c r="E22" s="27">
        <f t="shared" si="0"/>
        <v>0</v>
      </c>
      <c r="F22" s="37">
        <v>0</v>
      </c>
      <c r="G22" s="27">
        <f t="shared" si="1"/>
        <v>0</v>
      </c>
      <c r="H22" s="38">
        <f>LARGE((E22,G22),1)</f>
        <v>0</v>
      </c>
      <c r="I22" s="42">
        <v>56.6</v>
      </c>
      <c r="J22" s="41">
        <f t="shared" si="2"/>
        <v>0</v>
      </c>
      <c r="K22" s="40" t="s">
        <v>87</v>
      </c>
      <c r="L22" s="41">
        <f t="shared" si="3"/>
        <v>0</v>
      </c>
      <c r="M22" s="47">
        <f>LARGE((J22,L22),1)</f>
        <v>0</v>
      </c>
      <c r="N22" s="44">
        <v>14.5</v>
      </c>
      <c r="O22" s="27">
        <f t="shared" si="4"/>
        <v>0</v>
      </c>
      <c r="P22" s="37">
        <v>22</v>
      </c>
      <c r="Q22" s="27">
        <f t="shared" si="5"/>
        <v>0</v>
      </c>
      <c r="R22" s="37">
        <v>540</v>
      </c>
      <c r="S22" s="27">
        <f t="shared" si="6"/>
        <v>0</v>
      </c>
      <c r="T22" s="38">
        <f>LARGE((O22,Q22,S22),1)</f>
        <v>0</v>
      </c>
      <c r="U22" s="37">
        <v>1.3</v>
      </c>
      <c r="V22" s="27">
        <f t="shared" si="7"/>
        <v>0</v>
      </c>
      <c r="W22" s="37">
        <v>0.8</v>
      </c>
      <c r="X22" s="27">
        <f t="shared" si="8"/>
        <v>0</v>
      </c>
      <c r="Y22" s="37">
        <v>2.5</v>
      </c>
      <c r="Z22" s="27">
        <f t="shared" si="9"/>
        <v>0</v>
      </c>
      <c r="AA22" s="38">
        <f>LARGE((V22,X22,Z22),1)</f>
        <v>0</v>
      </c>
      <c r="AB22" s="36" t="s">
        <v>88</v>
      </c>
      <c r="AC22" s="27">
        <f t="shared" si="10"/>
        <v>0</v>
      </c>
      <c r="AD22" s="36">
        <v>3</v>
      </c>
      <c r="AE22" s="27">
        <f t="shared" si="11"/>
        <v>0</v>
      </c>
      <c r="AF22" s="36" t="s">
        <v>89</v>
      </c>
      <c r="AG22" s="27">
        <f t="shared" si="12"/>
        <v>0</v>
      </c>
      <c r="AH22" s="37">
        <v>11</v>
      </c>
      <c r="AI22" s="27">
        <f t="shared" si="13"/>
        <v>0</v>
      </c>
      <c r="AJ22" s="38">
        <f>LARGE((AC22,AE22,AG22,AI22),1)</f>
        <v>0</v>
      </c>
      <c r="AK22" s="39">
        <v>0</v>
      </c>
      <c r="AL22" s="39">
        <v>0</v>
      </c>
      <c r="AM22" s="39">
        <v>0</v>
      </c>
      <c r="AN22" s="38">
        <f t="shared" si="14"/>
        <v>0</v>
      </c>
      <c r="AO22" s="32">
        <f t="shared" si="15"/>
        <v>0</v>
      </c>
      <c r="AP22" s="27">
        <f t="shared" si="16"/>
        <v>0</v>
      </c>
      <c r="AQ22" s="27">
        <f>SMALL((M22,H22,T22,AA22,AJ22,AN22),1)</f>
        <v>0</v>
      </c>
      <c r="AR22" s="27">
        <f>SMALL((M22,H22,T22,AA22,AJ22,AN22),2)</f>
        <v>0</v>
      </c>
      <c r="AS22" s="33">
        <f t="shared" si="17"/>
        <v>0</v>
      </c>
    </row>
    <row r="23" spans="1:45" ht="12.75">
      <c r="A23" s="21">
        <v>18</v>
      </c>
      <c r="B23" s="3" t="s">
        <v>20</v>
      </c>
      <c r="C23" s="3" t="s">
        <v>21</v>
      </c>
      <c r="D23" s="36" t="s">
        <v>86</v>
      </c>
      <c r="E23" s="27">
        <f t="shared" si="0"/>
        <v>0</v>
      </c>
      <c r="F23" s="37">
        <v>0</v>
      </c>
      <c r="G23" s="27">
        <f t="shared" si="1"/>
        <v>0</v>
      </c>
      <c r="H23" s="38">
        <f>LARGE((E23,G23),1)</f>
        <v>0</v>
      </c>
      <c r="I23" s="42">
        <v>56.6</v>
      </c>
      <c r="J23" s="41">
        <f t="shared" si="2"/>
        <v>0</v>
      </c>
      <c r="K23" s="40" t="s">
        <v>87</v>
      </c>
      <c r="L23" s="41">
        <f t="shared" si="3"/>
        <v>0</v>
      </c>
      <c r="M23" s="47">
        <f>LARGE((J23,L23),1)</f>
        <v>0</v>
      </c>
      <c r="N23" s="44">
        <v>14.5</v>
      </c>
      <c r="O23" s="27">
        <f t="shared" si="4"/>
        <v>0</v>
      </c>
      <c r="P23" s="37">
        <v>22</v>
      </c>
      <c r="Q23" s="27">
        <f t="shared" si="5"/>
        <v>0</v>
      </c>
      <c r="R23" s="37">
        <v>540</v>
      </c>
      <c r="S23" s="27">
        <f t="shared" si="6"/>
        <v>0</v>
      </c>
      <c r="T23" s="38">
        <f>LARGE((O23,Q23,S23),1)</f>
        <v>0</v>
      </c>
      <c r="U23" s="37">
        <v>1.3</v>
      </c>
      <c r="V23" s="27">
        <f t="shared" si="7"/>
        <v>0</v>
      </c>
      <c r="W23" s="37">
        <v>0.8</v>
      </c>
      <c r="X23" s="27">
        <f t="shared" si="8"/>
        <v>0</v>
      </c>
      <c r="Y23" s="37">
        <v>2.5</v>
      </c>
      <c r="Z23" s="27">
        <f t="shared" si="9"/>
        <v>0</v>
      </c>
      <c r="AA23" s="38">
        <f>LARGE((V23,X23,Z23),1)</f>
        <v>0</v>
      </c>
      <c r="AB23" s="36" t="s">
        <v>88</v>
      </c>
      <c r="AC23" s="27">
        <f t="shared" si="10"/>
        <v>0</v>
      </c>
      <c r="AD23" s="36">
        <v>3</v>
      </c>
      <c r="AE23" s="27">
        <f t="shared" si="11"/>
        <v>0</v>
      </c>
      <c r="AF23" s="36" t="s">
        <v>89</v>
      </c>
      <c r="AG23" s="27">
        <f t="shared" si="12"/>
        <v>0</v>
      </c>
      <c r="AH23" s="37">
        <v>11</v>
      </c>
      <c r="AI23" s="27">
        <f t="shared" si="13"/>
        <v>0</v>
      </c>
      <c r="AJ23" s="38">
        <f>LARGE((AC23,AE23,AG23,AI23),1)</f>
        <v>0</v>
      </c>
      <c r="AK23" s="39">
        <v>0</v>
      </c>
      <c r="AL23" s="39">
        <v>0</v>
      </c>
      <c r="AM23" s="39">
        <v>0</v>
      </c>
      <c r="AN23" s="38">
        <f t="shared" si="14"/>
        <v>0</v>
      </c>
      <c r="AO23" s="32">
        <f t="shared" si="15"/>
        <v>0</v>
      </c>
      <c r="AP23" s="27">
        <f t="shared" si="16"/>
        <v>0</v>
      </c>
      <c r="AQ23" s="27">
        <f>SMALL((M23,H23,T23,AA23,AJ23,AN23),1)</f>
        <v>0</v>
      </c>
      <c r="AR23" s="27">
        <f>SMALL((M23,H23,T23,AA23,AJ23,AN23),2)</f>
        <v>0</v>
      </c>
      <c r="AS23" s="33">
        <f t="shared" si="17"/>
        <v>0</v>
      </c>
    </row>
    <row r="24" spans="1:45" ht="12.75">
      <c r="A24" s="21">
        <v>19</v>
      </c>
      <c r="B24" s="3" t="s">
        <v>22</v>
      </c>
      <c r="C24" s="3" t="s">
        <v>23</v>
      </c>
      <c r="D24" s="36" t="s">
        <v>86</v>
      </c>
      <c r="E24" s="27">
        <f t="shared" si="0"/>
        <v>0</v>
      </c>
      <c r="F24" s="37">
        <v>0</v>
      </c>
      <c r="G24" s="27">
        <f t="shared" si="1"/>
        <v>0</v>
      </c>
      <c r="H24" s="38">
        <f>LARGE((E24,G24),1)</f>
        <v>0</v>
      </c>
      <c r="I24" s="42">
        <v>56.6</v>
      </c>
      <c r="J24" s="41">
        <f t="shared" si="2"/>
        <v>0</v>
      </c>
      <c r="K24" s="40" t="s">
        <v>87</v>
      </c>
      <c r="L24" s="41">
        <f t="shared" si="3"/>
        <v>0</v>
      </c>
      <c r="M24" s="47">
        <f>LARGE((J24,L24),1)</f>
        <v>0</v>
      </c>
      <c r="N24" s="44">
        <v>14.5</v>
      </c>
      <c r="O24" s="27">
        <f t="shared" si="4"/>
        <v>0</v>
      </c>
      <c r="P24" s="37">
        <v>22</v>
      </c>
      <c r="Q24" s="27">
        <f t="shared" si="5"/>
        <v>0</v>
      </c>
      <c r="R24" s="37">
        <v>540</v>
      </c>
      <c r="S24" s="27">
        <f t="shared" si="6"/>
        <v>0</v>
      </c>
      <c r="T24" s="38">
        <f>LARGE((O24,Q24,S24),1)</f>
        <v>0</v>
      </c>
      <c r="U24" s="37">
        <v>1.3</v>
      </c>
      <c r="V24" s="27">
        <f t="shared" si="7"/>
        <v>0</v>
      </c>
      <c r="W24" s="37">
        <v>0.8</v>
      </c>
      <c r="X24" s="27">
        <f t="shared" si="8"/>
        <v>0</v>
      </c>
      <c r="Y24" s="37">
        <v>2.5</v>
      </c>
      <c r="Z24" s="27">
        <f t="shared" si="9"/>
        <v>0</v>
      </c>
      <c r="AA24" s="38">
        <f>LARGE((V24,X24,Z24),1)</f>
        <v>0</v>
      </c>
      <c r="AB24" s="36" t="s">
        <v>88</v>
      </c>
      <c r="AC24" s="27">
        <f t="shared" si="10"/>
        <v>0</v>
      </c>
      <c r="AD24" s="36">
        <v>3</v>
      </c>
      <c r="AE24" s="27">
        <f t="shared" si="11"/>
        <v>0</v>
      </c>
      <c r="AF24" s="36" t="s">
        <v>89</v>
      </c>
      <c r="AG24" s="27">
        <f t="shared" si="12"/>
        <v>0</v>
      </c>
      <c r="AH24" s="37">
        <v>11</v>
      </c>
      <c r="AI24" s="27">
        <f t="shared" si="13"/>
        <v>0</v>
      </c>
      <c r="AJ24" s="38">
        <f>LARGE((AC24,AE24,AG24,AI24),1)</f>
        <v>0</v>
      </c>
      <c r="AK24" s="39">
        <v>0</v>
      </c>
      <c r="AL24" s="39">
        <v>0</v>
      </c>
      <c r="AM24" s="39">
        <v>0</v>
      </c>
      <c r="AN24" s="38">
        <f t="shared" si="14"/>
        <v>0</v>
      </c>
      <c r="AO24" s="32">
        <f t="shared" si="15"/>
        <v>0</v>
      </c>
      <c r="AP24" s="27">
        <f t="shared" si="16"/>
        <v>0</v>
      </c>
      <c r="AQ24" s="27">
        <f>SMALL((M24,H24,T24,AA24,AJ24,AN24),1)</f>
        <v>0</v>
      </c>
      <c r="AR24" s="27">
        <f>SMALL((M24,H24,T24,AA24,AJ24,AN24),2)</f>
        <v>0</v>
      </c>
      <c r="AS24" s="33">
        <f t="shared" si="17"/>
        <v>0</v>
      </c>
    </row>
    <row r="25" spans="1:45" ht="12.75">
      <c r="A25" s="21">
        <v>20</v>
      </c>
      <c r="B25" s="3" t="s">
        <v>24</v>
      </c>
      <c r="C25" s="3" t="s">
        <v>10</v>
      </c>
      <c r="D25" s="36" t="s">
        <v>86</v>
      </c>
      <c r="E25" s="27">
        <f t="shared" si="0"/>
        <v>0</v>
      </c>
      <c r="F25" s="37">
        <v>0</v>
      </c>
      <c r="G25" s="27">
        <f t="shared" si="1"/>
        <v>0</v>
      </c>
      <c r="H25" s="38">
        <f>LARGE((E25,G25),1)</f>
        <v>0</v>
      </c>
      <c r="I25" s="42">
        <v>56.6</v>
      </c>
      <c r="J25" s="41">
        <f t="shared" si="2"/>
        <v>0</v>
      </c>
      <c r="K25" s="40" t="s">
        <v>87</v>
      </c>
      <c r="L25" s="41">
        <f t="shared" si="3"/>
        <v>0</v>
      </c>
      <c r="M25" s="47">
        <f>LARGE((J25,L25),1)</f>
        <v>0</v>
      </c>
      <c r="N25" s="44">
        <v>14.5</v>
      </c>
      <c r="O25" s="27">
        <f t="shared" si="4"/>
        <v>0</v>
      </c>
      <c r="P25" s="37">
        <v>22</v>
      </c>
      <c r="Q25" s="27">
        <f t="shared" si="5"/>
        <v>0</v>
      </c>
      <c r="R25" s="37">
        <v>540</v>
      </c>
      <c r="S25" s="27">
        <f t="shared" si="6"/>
        <v>0</v>
      </c>
      <c r="T25" s="38">
        <f>LARGE((O25,Q25,S25),1)</f>
        <v>0</v>
      </c>
      <c r="U25" s="37">
        <v>1.3</v>
      </c>
      <c r="V25" s="27">
        <f t="shared" si="7"/>
        <v>0</v>
      </c>
      <c r="W25" s="37">
        <v>0.8</v>
      </c>
      <c r="X25" s="27">
        <f t="shared" si="8"/>
        <v>0</v>
      </c>
      <c r="Y25" s="37">
        <v>2.5</v>
      </c>
      <c r="Z25" s="27">
        <f t="shared" si="9"/>
        <v>0</v>
      </c>
      <c r="AA25" s="38">
        <f>LARGE((V25,X25,Z25),1)</f>
        <v>0</v>
      </c>
      <c r="AB25" s="36" t="s">
        <v>88</v>
      </c>
      <c r="AC25" s="27">
        <f t="shared" si="10"/>
        <v>0</v>
      </c>
      <c r="AD25" s="36">
        <v>3</v>
      </c>
      <c r="AE25" s="27">
        <f t="shared" si="11"/>
        <v>0</v>
      </c>
      <c r="AF25" s="36" t="s">
        <v>89</v>
      </c>
      <c r="AG25" s="27">
        <f t="shared" si="12"/>
        <v>0</v>
      </c>
      <c r="AH25" s="37">
        <v>11</v>
      </c>
      <c r="AI25" s="27">
        <f t="shared" si="13"/>
        <v>0</v>
      </c>
      <c r="AJ25" s="38">
        <f>LARGE((AC25,AE25,AG25,AI25),1)</f>
        <v>0</v>
      </c>
      <c r="AK25" s="39">
        <v>0</v>
      </c>
      <c r="AL25" s="39">
        <v>0</v>
      </c>
      <c r="AM25" s="39">
        <v>0</v>
      </c>
      <c r="AN25" s="38">
        <f t="shared" si="14"/>
        <v>0</v>
      </c>
      <c r="AO25" s="32">
        <f t="shared" si="15"/>
        <v>0</v>
      </c>
      <c r="AP25" s="27">
        <f t="shared" si="16"/>
        <v>0</v>
      </c>
      <c r="AQ25" s="27">
        <f>SMALL((M25,H25,T25,AA25,AJ25,AN25),1)</f>
        <v>0</v>
      </c>
      <c r="AR25" s="27">
        <f>SMALL((M25,H25,T25,AA25,AJ25,AN25),2)</f>
        <v>0</v>
      </c>
      <c r="AS25" s="33">
        <f t="shared" si="17"/>
        <v>0</v>
      </c>
    </row>
    <row r="26" spans="1:45" ht="12.75">
      <c r="A26" s="21">
        <v>21</v>
      </c>
      <c r="B26" s="3" t="s">
        <v>27</v>
      </c>
      <c r="C26" s="3" t="s">
        <v>21</v>
      </c>
      <c r="D26" s="36" t="s">
        <v>86</v>
      </c>
      <c r="E26" s="27">
        <f t="shared" si="0"/>
        <v>0</v>
      </c>
      <c r="F26" s="37">
        <v>0</v>
      </c>
      <c r="G26" s="27">
        <f t="shared" si="1"/>
        <v>0</v>
      </c>
      <c r="H26" s="38">
        <f>LARGE((E26,G26),1)</f>
        <v>0</v>
      </c>
      <c r="I26" s="42">
        <v>56.6</v>
      </c>
      <c r="J26" s="41">
        <f t="shared" si="2"/>
        <v>0</v>
      </c>
      <c r="K26" s="40" t="s">
        <v>87</v>
      </c>
      <c r="L26" s="41">
        <f t="shared" si="3"/>
        <v>0</v>
      </c>
      <c r="M26" s="47">
        <f>LARGE((J26,L26),1)</f>
        <v>0</v>
      </c>
      <c r="N26" s="44">
        <v>14.5</v>
      </c>
      <c r="O26" s="27">
        <f t="shared" si="4"/>
        <v>0</v>
      </c>
      <c r="P26" s="37">
        <v>22</v>
      </c>
      <c r="Q26" s="27">
        <f t="shared" si="5"/>
        <v>0</v>
      </c>
      <c r="R26" s="37">
        <v>540</v>
      </c>
      <c r="S26" s="27">
        <f t="shared" si="6"/>
        <v>0</v>
      </c>
      <c r="T26" s="38">
        <f>LARGE((O26,Q26,S26),1)</f>
        <v>0</v>
      </c>
      <c r="U26" s="37">
        <v>1.3</v>
      </c>
      <c r="V26" s="27">
        <f t="shared" si="7"/>
        <v>0</v>
      </c>
      <c r="W26" s="37">
        <v>0.8</v>
      </c>
      <c r="X26" s="27">
        <f t="shared" si="8"/>
        <v>0</v>
      </c>
      <c r="Y26" s="37">
        <v>2.5</v>
      </c>
      <c r="Z26" s="27">
        <f t="shared" si="9"/>
        <v>0</v>
      </c>
      <c r="AA26" s="38">
        <f>LARGE((V26,X26,Z26),1)</f>
        <v>0</v>
      </c>
      <c r="AB26" s="36" t="s">
        <v>88</v>
      </c>
      <c r="AC26" s="27">
        <f t="shared" si="10"/>
        <v>0</v>
      </c>
      <c r="AD26" s="36">
        <v>3</v>
      </c>
      <c r="AE26" s="27">
        <f t="shared" si="11"/>
        <v>0</v>
      </c>
      <c r="AF26" s="36" t="s">
        <v>89</v>
      </c>
      <c r="AG26" s="27">
        <f t="shared" si="12"/>
        <v>0</v>
      </c>
      <c r="AH26" s="37">
        <v>11</v>
      </c>
      <c r="AI26" s="27">
        <f t="shared" si="13"/>
        <v>0</v>
      </c>
      <c r="AJ26" s="38">
        <f>LARGE((AC26,AE26,AG26,AI26),1)</f>
        <v>0</v>
      </c>
      <c r="AK26" s="39">
        <v>0</v>
      </c>
      <c r="AL26" s="39">
        <v>0</v>
      </c>
      <c r="AM26" s="39">
        <v>0</v>
      </c>
      <c r="AN26" s="38">
        <f t="shared" si="14"/>
        <v>0</v>
      </c>
      <c r="AO26" s="32">
        <f t="shared" si="15"/>
        <v>0</v>
      </c>
      <c r="AP26" s="27">
        <f t="shared" si="16"/>
        <v>0</v>
      </c>
      <c r="AQ26" s="27">
        <f>SMALL((M26,H26,T26,AA26,AJ26,AN26),1)</f>
        <v>0</v>
      </c>
      <c r="AR26" s="27">
        <f>SMALL((M26,H26,T26,AA26,AJ26,AN26),2)</f>
        <v>0</v>
      </c>
      <c r="AS26" s="33">
        <f t="shared" si="17"/>
        <v>0</v>
      </c>
    </row>
    <row r="27" spans="1:45" ht="12.75">
      <c r="A27" s="21">
        <v>22</v>
      </c>
      <c r="B27" s="3" t="s">
        <v>27</v>
      </c>
      <c r="C27" s="3" t="s">
        <v>44</v>
      </c>
      <c r="D27" s="36" t="s">
        <v>86</v>
      </c>
      <c r="E27" s="27">
        <f t="shared" si="0"/>
        <v>0</v>
      </c>
      <c r="F27" s="37">
        <v>0</v>
      </c>
      <c r="G27" s="27">
        <f t="shared" si="1"/>
        <v>0</v>
      </c>
      <c r="H27" s="38">
        <f>LARGE((E27,G27),1)</f>
        <v>0</v>
      </c>
      <c r="I27" s="42">
        <v>56.6</v>
      </c>
      <c r="J27" s="41">
        <f t="shared" si="2"/>
        <v>0</v>
      </c>
      <c r="K27" s="40" t="s">
        <v>87</v>
      </c>
      <c r="L27" s="41">
        <f t="shared" si="3"/>
        <v>0</v>
      </c>
      <c r="M27" s="47">
        <f>LARGE((J27,L27),1)</f>
        <v>0</v>
      </c>
      <c r="N27" s="44">
        <v>14.5</v>
      </c>
      <c r="O27" s="27">
        <f t="shared" si="4"/>
        <v>0</v>
      </c>
      <c r="P27" s="37">
        <v>22</v>
      </c>
      <c r="Q27" s="27">
        <f t="shared" si="5"/>
        <v>0</v>
      </c>
      <c r="R27" s="37">
        <v>540</v>
      </c>
      <c r="S27" s="27">
        <f t="shared" si="6"/>
        <v>0</v>
      </c>
      <c r="T27" s="38">
        <f>LARGE((O27,Q27,S27),1)</f>
        <v>0</v>
      </c>
      <c r="U27" s="37">
        <v>1.3</v>
      </c>
      <c r="V27" s="27">
        <f t="shared" si="7"/>
        <v>0</v>
      </c>
      <c r="W27" s="37">
        <v>0.8</v>
      </c>
      <c r="X27" s="27">
        <f t="shared" si="8"/>
        <v>0</v>
      </c>
      <c r="Y27" s="37">
        <v>2.5</v>
      </c>
      <c r="Z27" s="27">
        <f t="shared" si="9"/>
        <v>0</v>
      </c>
      <c r="AA27" s="38">
        <f>LARGE((V27,X27,Z27),1)</f>
        <v>0</v>
      </c>
      <c r="AB27" s="36" t="s">
        <v>88</v>
      </c>
      <c r="AC27" s="27">
        <f t="shared" si="10"/>
        <v>0</v>
      </c>
      <c r="AD27" s="36">
        <v>3</v>
      </c>
      <c r="AE27" s="27">
        <f t="shared" si="11"/>
        <v>0</v>
      </c>
      <c r="AF27" s="36" t="s">
        <v>89</v>
      </c>
      <c r="AG27" s="27">
        <f t="shared" si="12"/>
        <v>0</v>
      </c>
      <c r="AH27" s="37">
        <v>11</v>
      </c>
      <c r="AI27" s="27">
        <f t="shared" si="13"/>
        <v>0</v>
      </c>
      <c r="AJ27" s="38">
        <f>LARGE((AC27,AE27,AG27,AI27),1)</f>
        <v>0</v>
      </c>
      <c r="AK27" s="39">
        <v>0</v>
      </c>
      <c r="AL27" s="39">
        <v>0</v>
      </c>
      <c r="AM27" s="39">
        <v>0</v>
      </c>
      <c r="AN27" s="38">
        <f t="shared" si="14"/>
        <v>0</v>
      </c>
      <c r="AO27" s="32">
        <f t="shared" si="15"/>
        <v>0</v>
      </c>
      <c r="AP27" s="27">
        <f t="shared" si="16"/>
        <v>0</v>
      </c>
      <c r="AQ27" s="27">
        <f>SMALL((M27,H27,T27,AA27,AJ27,AN27),1)</f>
        <v>0</v>
      </c>
      <c r="AR27" s="27">
        <f>SMALL((M27,H27,T27,AA27,AJ27,AN27),2)</f>
        <v>0</v>
      </c>
      <c r="AS27" s="33">
        <f t="shared" si="17"/>
        <v>0</v>
      </c>
    </row>
    <row r="28" spans="1:45" ht="12.75">
      <c r="A28" s="21">
        <v>23</v>
      </c>
      <c r="B28" s="3" t="s">
        <v>27</v>
      </c>
      <c r="C28" s="3" t="s">
        <v>28</v>
      </c>
      <c r="D28" s="36" t="s">
        <v>86</v>
      </c>
      <c r="E28" s="27">
        <f t="shared" si="0"/>
        <v>0</v>
      </c>
      <c r="F28" s="37">
        <v>0</v>
      </c>
      <c r="G28" s="27">
        <f t="shared" si="1"/>
        <v>0</v>
      </c>
      <c r="H28" s="38">
        <f>LARGE((E28,G28),1)</f>
        <v>0</v>
      </c>
      <c r="I28" s="42">
        <v>56.6</v>
      </c>
      <c r="J28" s="41">
        <f t="shared" si="2"/>
        <v>0</v>
      </c>
      <c r="K28" s="40" t="s">
        <v>87</v>
      </c>
      <c r="L28" s="41">
        <f t="shared" si="3"/>
        <v>0</v>
      </c>
      <c r="M28" s="47">
        <f>LARGE((J28,L28),1)</f>
        <v>0</v>
      </c>
      <c r="N28" s="44">
        <v>14.5</v>
      </c>
      <c r="O28" s="27">
        <f t="shared" si="4"/>
        <v>0</v>
      </c>
      <c r="P28" s="37">
        <v>22</v>
      </c>
      <c r="Q28" s="27">
        <f t="shared" si="5"/>
        <v>0</v>
      </c>
      <c r="R28" s="37">
        <v>540</v>
      </c>
      <c r="S28" s="27">
        <f t="shared" si="6"/>
        <v>0</v>
      </c>
      <c r="T28" s="38">
        <f>LARGE((O28,Q28,S28),1)</f>
        <v>0</v>
      </c>
      <c r="U28" s="37">
        <v>1.3</v>
      </c>
      <c r="V28" s="27">
        <f t="shared" si="7"/>
        <v>0</v>
      </c>
      <c r="W28" s="37">
        <v>0.8</v>
      </c>
      <c r="X28" s="27">
        <f t="shared" si="8"/>
        <v>0</v>
      </c>
      <c r="Y28" s="37">
        <v>2.5</v>
      </c>
      <c r="Z28" s="27">
        <f t="shared" si="9"/>
        <v>0</v>
      </c>
      <c r="AA28" s="38">
        <f>LARGE((V28,X28,Z28),1)</f>
        <v>0</v>
      </c>
      <c r="AB28" s="36" t="s">
        <v>88</v>
      </c>
      <c r="AC28" s="27">
        <f t="shared" si="10"/>
        <v>0</v>
      </c>
      <c r="AD28" s="36">
        <v>3</v>
      </c>
      <c r="AE28" s="27">
        <f t="shared" si="11"/>
        <v>0</v>
      </c>
      <c r="AF28" s="36" t="s">
        <v>89</v>
      </c>
      <c r="AG28" s="27">
        <f t="shared" si="12"/>
        <v>0</v>
      </c>
      <c r="AH28" s="37">
        <v>11</v>
      </c>
      <c r="AI28" s="27">
        <f t="shared" si="13"/>
        <v>0</v>
      </c>
      <c r="AJ28" s="38">
        <f>LARGE((AC28,AE28,AG28,AI28),1)</f>
        <v>0</v>
      </c>
      <c r="AK28" s="39">
        <v>0</v>
      </c>
      <c r="AL28" s="39">
        <v>0</v>
      </c>
      <c r="AM28" s="39">
        <v>0</v>
      </c>
      <c r="AN28" s="38">
        <f t="shared" si="14"/>
        <v>0</v>
      </c>
      <c r="AO28" s="32">
        <f t="shared" si="15"/>
        <v>0</v>
      </c>
      <c r="AP28" s="27">
        <f t="shared" si="16"/>
        <v>0</v>
      </c>
      <c r="AQ28" s="27">
        <f>SMALL((M28,H28,T28,AA28,AJ28,AN28),1)</f>
        <v>0</v>
      </c>
      <c r="AR28" s="27">
        <f>SMALL((M28,H28,T28,AA28,AJ28,AN28),2)</f>
        <v>0</v>
      </c>
      <c r="AS28" s="33">
        <f t="shared" si="17"/>
        <v>0</v>
      </c>
    </row>
    <row r="29" spans="1:45" ht="12.75">
      <c r="A29" s="21">
        <v>24</v>
      </c>
      <c r="B29" s="3" t="s">
        <v>27</v>
      </c>
      <c r="C29" s="3" t="s">
        <v>29</v>
      </c>
      <c r="D29" s="36" t="s">
        <v>86</v>
      </c>
      <c r="E29" s="27">
        <f t="shared" si="0"/>
        <v>0</v>
      </c>
      <c r="F29" s="37">
        <v>0</v>
      </c>
      <c r="G29" s="27">
        <f t="shared" si="1"/>
        <v>0</v>
      </c>
      <c r="H29" s="38">
        <f>LARGE((E29,G29),1)</f>
        <v>0</v>
      </c>
      <c r="I29" s="42">
        <v>56.6</v>
      </c>
      <c r="J29" s="41">
        <f t="shared" si="2"/>
        <v>0</v>
      </c>
      <c r="K29" s="40" t="s">
        <v>87</v>
      </c>
      <c r="L29" s="41">
        <f t="shared" si="3"/>
        <v>0</v>
      </c>
      <c r="M29" s="47">
        <f>LARGE((J29,L29),1)</f>
        <v>0</v>
      </c>
      <c r="N29" s="44">
        <v>14.5</v>
      </c>
      <c r="O29" s="27">
        <f t="shared" si="4"/>
        <v>0</v>
      </c>
      <c r="P29" s="37">
        <v>22</v>
      </c>
      <c r="Q29" s="27">
        <f t="shared" si="5"/>
        <v>0</v>
      </c>
      <c r="R29" s="37">
        <v>540</v>
      </c>
      <c r="S29" s="27">
        <f t="shared" si="6"/>
        <v>0</v>
      </c>
      <c r="T29" s="38">
        <f>LARGE((O29,Q29,S29),1)</f>
        <v>0</v>
      </c>
      <c r="U29" s="37">
        <v>1.3</v>
      </c>
      <c r="V29" s="27">
        <f t="shared" si="7"/>
        <v>0</v>
      </c>
      <c r="W29" s="37">
        <v>0.8</v>
      </c>
      <c r="X29" s="27">
        <f t="shared" si="8"/>
        <v>0</v>
      </c>
      <c r="Y29" s="37">
        <v>2.5</v>
      </c>
      <c r="Z29" s="27">
        <f t="shared" si="9"/>
        <v>0</v>
      </c>
      <c r="AA29" s="38">
        <f>LARGE((V29,X29,Z29),1)</f>
        <v>0</v>
      </c>
      <c r="AB29" s="36" t="s">
        <v>88</v>
      </c>
      <c r="AC29" s="27">
        <f t="shared" si="10"/>
        <v>0</v>
      </c>
      <c r="AD29" s="36">
        <v>3</v>
      </c>
      <c r="AE29" s="27">
        <f t="shared" si="11"/>
        <v>0</v>
      </c>
      <c r="AF29" s="36" t="s">
        <v>89</v>
      </c>
      <c r="AG29" s="27">
        <f t="shared" si="12"/>
        <v>0</v>
      </c>
      <c r="AH29" s="37">
        <v>11</v>
      </c>
      <c r="AI29" s="27">
        <f t="shared" si="13"/>
        <v>0</v>
      </c>
      <c r="AJ29" s="38">
        <f>LARGE((AC29,AE29,AG29,AI29),1)</f>
        <v>0</v>
      </c>
      <c r="AK29" s="39">
        <v>0</v>
      </c>
      <c r="AL29" s="39">
        <v>0</v>
      </c>
      <c r="AM29" s="39">
        <v>0</v>
      </c>
      <c r="AN29" s="38">
        <f t="shared" si="14"/>
        <v>0</v>
      </c>
      <c r="AO29" s="32">
        <f t="shared" si="15"/>
        <v>0</v>
      </c>
      <c r="AP29" s="27">
        <f t="shared" si="16"/>
        <v>0</v>
      </c>
      <c r="AQ29" s="27">
        <f>SMALL((M29,H29,T29,AA29,AJ29,AN29),1)</f>
        <v>0</v>
      </c>
      <c r="AR29" s="27">
        <f>SMALL((M29,H29,T29,AA29,AJ29,AN29),2)</f>
        <v>0</v>
      </c>
      <c r="AS29" s="33">
        <f t="shared" si="17"/>
        <v>0</v>
      </c>
    </row>
    <row r="30" spans="1:45" ht="12.75">
      <c r="A30" s="21">
        <v>25</v>
      </c>
      <c r="B30" s="3" t="s">
        <v>30</v>
      </c>
      <c r="C30" s="3" t="s">
        <v>3</v>
      </c>
      <c r="D30" s="36" t="s">
        <v>86</v>
      </c>
      <c r="E30" s="27">
        <f t="shared" si="0"/>
        <v>0</v>
      </c>
      <c r="F30" s="37">
        <v>0</v>
      </c>
      <c r="G30" s="27">
        <f t="shared" si="1"/>
        <v>0</v>
      </c>
      <c r="H30" s="38">
        <f>LARGE((E30,G30),1)</f>
        <v>0</v>
      </c>
      <c r="I30" s="42">
        <v>56.6</v>
      </c>
      <c r="J30" s="41">
        <f t="shared" si="2"/>
        <v>0</v>
      </c>
      <c r="K30" s="40" t="s">
        <v>87</v>
      </c>
      <c r="L30" s="41">
        <f t="shared" si="3"/>
        <v>0</v>
      </c>
      <c r="M30" s="47">
        <f>LARGE((J30,L30),1)</f>
        <v>0</v>
      </c>
      <c r="N30" s="44">
        <v>14.5</v>
      </c>
      <c r="O30" s="27">
        <f t="shared" si="4"/>
        <v>0</v>
      </c>
      <c r="P30" s="37">
        <v>22</v>
      </c>
      <c r="Q30" s="27">
        <f t="shared" si="5"/>
        <v>0</v>
      </c>
      <c r="R30" s="37">
        <v>540</v>
      </c>
      <c r="S30" s="27">
        <f t="shared" si="6"/>
        <v>0</v>
      </c>
      <c r="T30" s="38">
        <f>LARGE((O30,Q30,S30),1)</f>
        <v>0</v>
      </c>
      <c r="U30" s="37">
        <v>1.3</v>
      </c>
      <c r="V30" s="27">
        <f t="shared" si="7"/>
        <v>0</v>
      </c>
      <c r="W30" s="37">
        <v>0.8</v>
      </c>
      <c r="X30" s="27">
        <f t="shared" si="8"/>
        <v>0</v>
      </c>
      <c r="Y30" s="37">
        <v>2.5</v>
      </c>
      <c r="Z30" s="27">
        <f t="shared" si="9"/>
        <v>0</v>
      </c>
      <c r="AA30" s="38">
        <f>LARGE((V30,X30,Z30),1)</f>
        <v>0</v>
      </c>
      <c r="AB30" s="36" t="s">
        <v>88</v>
      </c>
      <c r="AC30" s="27">
        <f t="shared" si="10"/>
        <v>0</v>
      </c>
      <c r="AD30" s="36">
        <v>3</v>
      </c>
      <c r="AE30" s="27">
        <f t="shared" si="11"/>
        <v>0</v>
      </c>
      <c r="AF30" s="36" t="s">
        <v>89</v>
      </c>
      <c r="AG30" s="27">
        <f t="shared" si="12"/>
        <v>0</v>
      </c>
      <c r="AH30" s="37">
        <v>11</v>
      </c>
      <c r="AI30" s="27">
        <f t="shared" si="13"/>
        <v>0</v>
      </c>
      <c r="AJ30" s="38">
        <f>LARGE((AC30,AE30,AG30,AI30),1)</f>
        <v>0</v>
      </c>
      <c r="AK30" s="39">
        <v>0</v>
      </c>
      <c r="AL30" s="39">
        <v>0</v>
      </c>
      <c r="AM30" s="39">
        <v>0</v>
      </c>
      <c r="AN30" s="38">
        <f t="shared" si="14"/>
        <v>0</v>
      </c>
      <c r="AO30" s="32">
        <f t="shared" si="15"/>
        <v>0</v>
      </c>
      <c r="AP30" s="27">
        <f t="shared" si="16"/>
        <v>0</v>
      </c>
      <c r="AQ30" s="27">
        <f>SMALL((M30,H30,T30,AA30,AJ30,AN30),1)</f>
        <v>0</v>
      </c>
      <c r="AR30" s="27">
        <f>SMALL((M30,H30,T30,AA30,AJ30,AN30),2)</f>
        <v>0</v>
      </c>
      <c r="AS30" s="33">
        <f t="shared" si="17"/>
        <v>0</v>
      </c>
    </row>
    <row r="31" spans="1:45" ht="12.75">
      <c r="A31" s="21">
        <v>26</v>
      </c>
      <c r="B31" s="3" t="s">
        <v>45</v>
      </c>
      <c r="C31" s="3" t="s">
        <v>46</v>
      </c>
      <c r="D31" s="36" t="s">
        <v>86</v>
      </c>
      <c r="E31" s="27">
        <f t="shared" si="0"/>
        <v>0</v>
      </c>
      <c r="F31" s="37">
        <v>0</v>
      </c>
      <c r="G31" s="27">
        <f t="shared" si="1"/>
        <v>0</v>
      </c>
      <c r="H31" s="38">
        <f>LARGE((E31,G31),1)</f>
        <v>0</v>
      </c>
      <c r="I31" s="42">
        <v>56.6</v>
      </c>
      <c r="J31" s="41">
        <f t="shared" si="2"/>
        <v>0</v>
      </c>
      <c r="K31" s="40" t="s">
        <v>87</v>
      </c>
      <c r="L31" s="41">
        <f t="shared" si="3"/>
        <v>0</v>
      </c>
      <c r="M31" s="47">
        <f>LARGE((J31,L31),1)</f>
        <v>0</v>
      </c>
      <c r="N31" s="44">
        <v>14.5</v>
      </c>
      <c r="O31" s="27">
        <f t="shared" si="4"/>
        <v>0</v>
      </c>
      <c r="P31" s="37">
        <v>22</v>
      </c>
      <c r="Q31" s="27">
        <f t="shared" si="5"/>
        <v>0</v>
      </c>
      <c r="R31" s="37">
        <v>540</v>
      </c>
      <c r="S31" s="27">
        <f t="shared" si="6"/>
        <v>0</v>
      </c>
      <c r="T31" s="38">
        <f>LARGE((O31,Q31,S31),1)</f>
        <v>0</v>
      </c>
      <c r="U31" s="37">
        <v>1.3</v>
      </c>
      <c r="V31" s="27">
        <f t="shared" si="7"/>
        <v>0</v>
      </c>
      <c r="W31" s="37">
        <v>0.8</v>
      </c>
      <c r="X31" s="27">
        <f t="shared" si="8"/>
        <v>0</v>
      </c>
      <c r="Y31" s="37">
        <v>2.5</v>
      </c>
      <c r="Z31" s="27">
        <f t="shared" si="9"/>
        <v>0</v>
      </c>
      <c r="AA31" s="38">
        <f>LARGE((V31,X31,Z31),1)</f>
        <v>0</v>
      </c>
      <c r="AB31" s="36" t="s">
        <v>88</v>
      </c>
      <c r="AC31" s="27">
        <f t="shared" si="10"/>
        <v>0</v>
      </c>
      <c r="AD31" s="36">
        <v>3</v>
      </c>
      <c r="AE31" s="27">
        <f t="shared" si="11"/>
        <v>0</v>
      </c>
      <c r="AF31" s="36" t="s">
        <v>89</v>
      </c>
      <c r="AG31" s="27">
        <f t="shared" si="12"/>
        <v>0</v>
      </c>
      <c r="AH31" s="37">
        <v>11</v>
      </c>
      <c r="AI31" s="27">
        <f t="shared" si="13"/>
        <v>0</v>
      </c>
      <c r="AJ31" s="38">
        <f>LARGE((AC31,AE31,AG31,AI31),1)</f>
        <v>0</v>
      </c>
      <c r="AK31" s="39">
        <v>0</v>
      </c>
      <c r="AL31" s="39">
        <v>0</v>
      </c>
      <c r="AM31" s="39">
        <v>0</v>
      </c>
      <c r="AN31" s="38">
        <f t="shared" si="14"/>
        <v>0</v>
      </c>
      <c r="AO31" s="32">
        <f t="shared" si="15"/>
        <v>0</v>
      </c>
      <c r="AP31" s="27">
        <f t="shared" si="16"/>
        <v>0</v>
      </c>
      <c r="AQ31" s="27">
        <f>SMALL((M31,H31,T31,AA31,AJ31,AN31),1)</f>
        <v>0</v>
      </c>
      <c r="AR31" s="27">
        <f>SMALL((M31,H31,T31,AA31,AJ31,AN31),2)</f>
        <v>0</v>
      </c>
      <c r="AS31" s="33">
        <f t="shared" si="17"/>
        <v>0</v>
      </c>
    </row>
    <row r="32" spans="1:45" ht="12.75">
      <c r="A32" s="21">
        <v>27</v>
      </c>
      <c r="B32" s="3" t="s">
        <v>31</v>
      </c>
      <c r="C32" s="3" t="s">
        <v>32</v>
      </c>
      <c r="D32" s="36" t="s">
        <v>86</v>
      </c>
      <c r="E32" s="27">
        <f t="shared" si="0"/>
        <v>0</v>
      </c>
      <c r="F32" s="37">
        <v>0</v>
      </c>
      <c r="G32" s="27">
        <f t="shared" si="1"/>
        <v>0</v>
      </c>
      <c r="H32" s="38">
        <f>LARGE((E32,G32),1)</f>
        <v>0</v>
      </c>
      <c r="I32" s="42">
        <v>56.6</v>
      </c>
      <c r="J32" s="41">
        <f t="shared" si="2"/>
        <v>0</v>
      </c>
      <c r="K32" s="40" t="s">
        <v>87</v>
      </c>
      <c r="L32" s="41">
        <f t="shared" si="3"/>
        <v>0</v>
      </c>
      <c r="M32" s="47">
        <f>LARGE((J32,L32),1)</f>
        <v>0</v>
      </c>
      <c r="N32" s="44">
        <v>14.5</v>
      </c>
      <c r="O32" s="27">
        <f t="shared" si="4"/>
        <v>0</v>
      </c>
      <c r="P32" s="37">
        <v>22</v>
      </c>
      <c r="Q32" s="27">
        <f t="shared" si="5"/>
        <v>0</v>
      </c>
      <c r="R32" s="37">
        <v>540</v>
      </c>
      <c r="S32" s="27">
        <f t="shared" si="6"/>
        <v>0</v>
      </c>
      <c r="T32" s="38">
        <f>LARGE((O32,Q32,S32),1)</f>
        <v>0</v>
      </c>
      <c r="U32" s="37">
        <v>1.3</v>
      </c>
      <c r="V32" s="27">
        <f t="shared" si="7"/>
        <v>0</v>
      </c>
      <c r="W32" s="37">
        <v>0.8</v>
      </c>
      <c r="X32" s="27">
        <f t="shared" si="8"/>
        <v>0</v>
      </c>
      <c r="Y32" s="37">
        <v>2.5</v>
      </c>
      <c r="Z32" s="27">
        <f t="shared" si="9"/>
        <v>0</v>
      </c>
      <c r="AA32" s="38">
        <f>LARGE((V32,X32,Z32),1)</f>
        <v>0</v>
      </c>
      <c r="AB32" s="36" t="s">
        <v>88</v>
      </c>
      <c r="AC32" s="27">
        <f t="shared" si="10"/>
        <v>0</v>
      </c>
      <c r="AD32" s="36">
        <v>3</v>
      </c>
      <c r="AE32" s="27">
        <f t="shared" si="11"/>
        <v>0</v>
      </c>
      <c r="AF32" s="36" t="s">
        <v>89</v>
      </c>
      <c r="AG32" s="27">
        <f t="shared" si="12"/>
        <v>0</v>
      </c>
      <c r="AH32" s="37">
        <v>11</v>
      </c>
      <c r="AI32" s="27">
        <f t="shared" si="13"/>
        <v>0</v>
      </c>
      <c r="AJ32" s="38">
        <f>LARGE((AC32,AE32,AG32,AI32),1)</f>
        <v>0</v>
      </c>
      <c r="AK32" s="39">
        <v>0</v>
      </c>
      <c r="AL32" s="39">
        <v>0</v>
      </c>
      <c r="AM32" s="39">
        <v>0</v>
      </c>
      <c r="AN32" s="38">
        <f t="shared" si="14"/>
        <v>0</v>
      </c>
      <c r="AO32" s="32">
        <f t="shared" si="15"/>
        <v>0</v>
      </c>
      <c r="AP32" s="27">
        <f t="shared" si="16"/>
        <v>0</v>
      </c>
      <c r="AQ32" s="27">
        <f>SMALL((M32,H32,T32,AA32,AJ32,AN32),1)</f>
        <v>0</v>
      </c>
      <c r="AR32" s="27">
        <f>SMALL((M32,H32,T32,AA32,AJ32,AN32),2)</f>
        <v>0</v>
      </c>
      <c r="AS32" s="33">
        <f t="shared" si="17"/>
        <v>0</v>
      </c>
    </row>
    <row r="33" spans="1:45" ht="12.75">
      <c r="A33" s="21">
        <v>28</v>
      </c>
      <c r="B33" s="3" t="s">
        <v>33</v>
      </c>
      <c r="C33" s="3" t="s">
        <v>34</v>
      </c>
      <c r="D33" s="36" t="s">
        <v>86</v>
      </c>
      <c r="E33" s="27">
        <f t="shared" si="0"/>
        <v>0</v>
      </c>
      <c r="F33" s="37">
        <v>0</v>
      </c>
      <c r="G33" s="27">
        <f t="shared" si="1"/>
        <v>0</v>
      </c>
      <c r="H33" s="38">
        <f>LARGE((E33,G33),1)</f>
        <v>0</v>
      </c>
      <c r="I33" s="42">
        <v>56.6</v>
      </c>
      <c r="J33" s="41">
        <f t="shared" si="2"/>
        <v>0</v>
      </c>
      <c r="K33" s="40" t="s">
        <v>87</v>
      </c>
      <c r="L33" s="41">
        <f t="shared" si="3"/>
        <v>0</v>
      </c>
      <c r="M33" s="47">
        <f>LARGE((J33,L33),1)</f>
        <v>0</v>
      </c>
      <c r="N33" s="44">
        <v>14.5</v>
      </c>
      <c r="O33" s="27">
        <f t="shared" si="4"/>
        <v>0</v>
      </c>
      <c r="P33" s="37">
        <v>22</v>
      </c>
      <c r="Q33" s="27">
        <f t="shared" si="5"/>
        <v>0</v>
      </c>
      <c r="R33" s="37">
        <v>540</v>
      </c>
      <c r="S33" s="27">
        <f t="shared" si="6"/>
        <v>0</v>
      </c>
      <c r="T33" s="38">
        <f>LARGE((O33,Q33,S33),1)</f>
        <v>0</v>
      </c>
      <c r="U33" s="37">
        <v>1.3</v>
      </c>
      <c r="V33" s="27">
        <f t="shared" si="7"/>
        <v>0</v>
      </c>
      <c r="W33" s="37">
        <v>0.8</v>
      </c>
      <c r="X33" s="27">
        <f t="shared" si="8"/>
        <v>0</v>
      </c>
      <c r="Y33" s="37">
        <v>2.5</v>
      </c>
      <c r="Z33" s="27">
        <f t="shared" si="9"/>
        <v>0</v>
      </c>
      <c r="AA33" s="38">
        <f>LARGE((V33,X33,Z33),1)</f>
        <v>0</v>
      </c>
      <c r="AB33" s="36" t="s">
        <v>88</v>
      </c>
      <c r="AC33" s="27">
        <f t="shared" si="10"/>
        <v>0</v>
      </c>
      <c r="AD33" s="36">
        <v>3</v>
      </c>
      <c r="AE33" s="27">
        <f t="shared" si="11"/>
        <v>0</v>
      </c>
      <c r="AF33" s="36" t="s">
        <v>89</v>
      </c>
      <c r="AG33" s="27">
        <f t="shared" si="12"/>
        <v>0</v>
      </c>
      <c r="AH33" s="37">
        <v>11</v>
      </c>
      <c r="AI33" s="27">
        <f t="shared" si="13"/>
        <v>0</v>
      </c>
      <c r="AJ33" s="38">
        <f>LARGE((AC33,AE33,AG33,AI33),1)</f>
        <v>0</v>
      </c>
      <c r="AK33" s="39">
        <v>0</v>
      </c>
      <c r="AL33" s="39">
        <v>0</v>
      </c>
      <c r="AM33" s="39">
        <v>0</v>
      </c>
      <c r="AN33" s="38">
        <f t="shared" si="14"/>
        <v>0</v>
      </c>
      <c r="AO33" s="32">
        <f t="shared" si="15"/>
        <v>0</v>
      </c>
      <c r="AP33" s="27">
        <f t="shared" si="16"/>
        <v>0</v>
      </c>
      <c r="AQ33" s="27">
        <f>SMALL((M33,H33,T33,AA33,AJ33,AN33),1)</f>
        <v>0</v>
      </c>
      <c r="AR33" s="27">
        <f>SMALL((M33,H33,T33,AA33,AJ33,AN33),2)</f>
        <v>0</v>
      </c>
      <c r="AS33" s="33">
        <f t="shared" si="17"/>
        <v>0</v>
      </c>
    </row>
    <row r="34" spans="1:45" ht="12.75">
      <c r="A34" s="21">
        <v>29</v>
      </c>
      <c r="B34" s="3" t="s">
        <v>33</v>
      </c>
      <c r="C34" s="3" t="s">
        <v>35</v>
      </c>
      <c r="D34" s="36" t="s">
        <v>86</v>
      </c>
      <c r="E34" s="27">
        <f t="shared" si="0"/>
        <v>0</v>
      </c>
      <c r="F34" s="37">
        <v>0</v>
      </c>
      <c r="G34" s="27">
        <f t="shared" si="1"/>
        <v>0</v>
      </c>
      <c r="H34" s="38">
        <f>LARGE((E34,G34),1)</f>
        <v>0</v>
      </c>
      <c r="I34" s="42">
        <v>56.6</v>
      </c>
      <c r="J34" s="41">
        <f t="shared" si="2"/>
        <v>0</v>
      </c>
      <c r="K34" s="40" t="s">
        <v>87</v>
      </c>
      <c r="L34" s="41">
        <f t="shared" si="3"/>
        <v>0</v>
      </c>
      <c r="M34" s="47">
        <f>LARGE((J34,L34),1)</f>
        <v>0</v>
      </c>
      <c r="N34" s="44">
        <v>14.5</v>
      </c>
      <c r="O34" s="27">
        <f t="shared" si="4"/>
        <v>0</v>
      </c>
      <c r="P34" s="37">
        <v>22</v>
      </c>
      <c r="Q34" s="27">
        <f t="shared" si="5"/>
        <v>0</v>
      </c>
      <c r="R34" s="37">
        <v>540</v>
      </c>
      <c r="S34" s="27">
        <f t="shared" si="6"/>
        <v>0</v>
      </c>
      <c r="T34" s="38">
        <f>LARGE((O34,Q34,S34),1)</f>
        <v>0</v>
      </c>
      <c r="U34" s="37">
        <v>1.3</v>
      </c>
      <c r="V34" s="27">
        <f t="shared" si="7"/>
        <v>0</v>
      </c>
      <c r="W34" s="37">
        <v>0.8</v>
      </c>
      <c r="X34" s="27">
        <f t="shared" si="8"/>
        <v>0</v>
      </c>
      <c r="Y34" s="37">
        <v>2.5</v>
      </c>
      <c r="Z34" s="27">
        <f t="shared" si="9"/>
        <v>0</v>
      </c>
      <c r="AA34" s="38">
        <f>LARGE((V34,X34,Z34),1)</f>
        <v>0</v>
      </c>
      <c r="AB34" s="36" t="s">
        <v>88</v>
      </c>
      <c r="AC34" s="27">
        <f t="shared" si="10"/>
        <v>0</v>
      </c>
      <c r="AD34" s="36">
        <v>3</v>
      </c>
      <c r="AE34" s="27">
        <f t="shared" si="11"/>
        <v>0</v>
      </c>
      <c r="AF34" s="36" t="s">
        <v>89</v>
      </c>
      <c r="AG34" s="27">
        <f t="shared" si="12"/>
        <v>0</v>
      </c>
      <c r="AH34" s="37">
        <v>11</v>
      </c>
      <c r="AI34" s="27">
        <f t="shared" si="13"/>
        <v>0</v>
      </c>
      <c r="AJ34" s="38">
        <f>LARGE((AC34,AE34,AG34,AI34),1)</f>
        <v>0</v>
      </c>
      <c r="AK34" s="39">
        <v>0</v>
      </c>
      <c r="AL34" s="39">
        <v>0</v>
      </c>
      <c r="AM34" s="39">
        <v>0</v>
      </c>
      <c r="AN34" s="38">
        <f t="shared" si="14"/>
        <v>0</v>
      </c>
      <c r="AO34" s="32">
        <f t="shared" si="15"/>
        <v>0</v>
      </c>
      <c r="AP34" s="27">
        <f t="shared" si="16"/>
        <v>0</v>
      </c>
      <c r="AQ34" s="27">
        <f>SMALL((M34,H34,T34,AA34,AJ34,AN34),1)</f>
        <v>0</v>
      </c>
      <c r="AR34" s="27">
        <f>SMALL((M34,H34,T34,AA34,AJ34,AN34),2)</f>
        <v>0</v>
      </c>
      <c r="AS34" s="33">
        <f t="shared" si="17"/>
        <v>0</v>
      </c>
    </row>
    <row r="35" spans="1:45" ht="12.75">
      <c r="A35" s="21">
        <v>30</v>
      </c>
      <c r="B35" s="3" t="s">
        <v>36</v>
      </c>
      <c r="C35" s="3" t="s">
        <v>37</v>
      </c>
      <c r="D35" s="36" t="s">
        <v>86</v>
      </c>
      <c r="E35" s="27">
        <f t="shared" si="0"/>
        <v>0</v>
      </c>
      <c r="F35" s="37">
        <v>0</v>
      </c>
      <c r="G35" s="27">
        <f t="shared" si="1"/>
        <v>0</v>
      </c>
      <c r="H35" s="38">
        <f>LARGE((E35,G35),1)</f>
        <v>0</v>
      </c>
      <c r="I35" s="42">
        <v>56.6</v>
      </c>
      <c r="J35" s="41">
        <f t="shared" si="2"/>
        <v>0</v>
      </c>
      <c r="K35" s="40" t="s">
        <v>87</v>
      </c>
      <c r="L35" s="41">
        <f t="shared" si="3"/>
        <v>0</v>
      </c>
      <c r="M35" s="47">
        <f>LARGE((J35,L35),1)</f>
        <v>0</v>
      </c>
      <c r="N35" s="44">
        <v>14.5</v>
      </c>
      <c r="O35" s="27">
        <f t="shared" si="4"/>
        <v>0</v>
      </c>
      <c r="P35" s="37">
        <v>22</v>
      </c>
      <c r="Q35" s="27">
        <f t="shared" si="5"/>
        <v>0</v>
      </c>
      <c r="R35" s="37">
        <v>540</v>
      </c>
      <c r="S35" s="27">
        <f t="shared" si="6"/>
        <v>0</v>
      </c>
      <c r="T35" s="38">
        <f>LARGE((O35,Q35,S35),1)</f>
        <v>0</v>
      </c>
      <c r="U35" s="37">
        <v>1.3</v>
      </c>
      <c r="V35" s="27">
        <f t="shared" si="7"/>
        <v>0</v>
      </c>
      <c r="W35" s="37">
        <v>0.8</v>
      </c>
      <c r="X35" s="27">
        <f t="shared" si="8"/>
        <v>0</v>
      </c>
      <c r="Y35" s="37">
        <v>2.5</v>
      </c>
      <c r="Z35" s="27">
        <f t="shared" si="9"/>
        <v>0</v>
      </c>
      <c r="AA35" s="38">
        <f>LARGE((V35,X35,Z35),1)</f>
        <v>0</v>
      </c>
      <c r="AB35" s="36" t="s">
        <v>88</v>
      </c>
      <c r="AC35" s="27">
        <f t="shared" si="10"/>
        <v>0</v>
      </c>
      <c r="AD35" s="36">
        <v>3</v>
      </c>
      <c r="AE35" s="27">
        <f t="shared" si="11"/>
        <v>0</v>
      </c>
      <c r="AF35" s="36" t="s">
        <v>89</v>
      </c>
      <c r="AG35" s="27">
        <f t="shared" si="12"/>
        <v>0</v>
      </c>
      <c r="AH35" s="37">
        <v>11</v>
      </c>
      <c r="AI35" s="27">
        <f t="shared" si="13"/>
        <v>0</v>
      </c>
      <c r="AJ35" s="38">
        <f>LARGE((AC35,AE35,AG35,AI35),1)</f>
        <v>0</v>
      </c>
      <c r="AK35" s="39">
        <v>0</v>
      </c>
      <c r="AL35" s="39">
        <v>0</v>
      </c>
      <c r="AM35" s="39">
        <v>0</v>
      </c>
      <c r="AN35" s="38">
        <f t="shared" si="14"/>
        <v>0</v>
      </c>
      <c r="AO35" s="32">
        <f t="shared" si="15"/>
        <v>0</v>
      </c>
      <c r="AP35" s="27">
        <f t="shared" si="16"/>
        <v>0</v>
      </c>
      <c r="AQ35" s="27">
        <f>SMALL((M35,H35,T35,AA35,AJ35,AN35),1)</f>
        <v>0</v>
      </c>
      <c r="AR35" s="27">
        <f>SMALL((M35,H35,T35,AA35,AJ35,AN35),2)</f>
        <v>0</v>
      </c>
      <c r="AS35" s="33">
        <f t="shared" si="17"/>
        <v>0</v>
      </c>
    </row>
    <row r="36" spans="1:45" ht="12.75">
      <c r="A36" s="21">
        <v>31</v>
      </c>
      <c r="B36" s="3" t="s">
        <v>36</v>
      </c>
      <c r="C36" s="3" t="s">
        <v>13</v>
      </c>
      <c r="D36" s="36" t="s">
        <v>86</v>
      </c>
      <c r="E36" s="27">
        <f t="shared" si="0"/>
        <v>0</v>
      </c>
      <c r="F36" s="37">
        <v>0</v>
      </c>
      <c r="G36" s="27">
        <f t="shared" si="1"/>
        <v>0</v>
      </c>
      <c r="H36" s="38">
        <f>LARGE((E36,G36),1)</f>
        <v>0</v>
      </c>
      <c r="I36" s="42">
        <v>56.6</v>
      </c>
      <c r="J36" s="41">
        <f t="shared" si="2"/>
        <v>0</v>
      </c>
      <c r="K36" s="40" t="s">
        <v>87</v>
      </c>
      <c r="L36" s="41">
        <f t="shared" si="3"/>
        <v>0</v>
      </c>
      <c r="M36" s="47">
        <f>LARGE((J36,L36),1)</f>
        <v>0</v>
      </c>
      <c r="N36" s="44">
        <v>14.5</v>
      </c>
      <c r="O36" s="27">
        <f t="shared" si="4"/>
        <v>0</v>
      </c>
      <c r="P36" s="37">
        <v>22</v>
      </c>
      <c r="Q36" s="27">
        <f t="shared" si="5"/>
        <v>0</v>
      </c>
      <c r="R36" s="37">
        <v>540</v>
      </c>
      <c r="S36" s="27">
        <f t="shared" si="6"/>
        <v>0</v>
      </c>
      <c r="T36" s="38">
        <f>LARGE((O36,Q36,S36),1)</f>
        <v>0</v>
      </c>
      <c r="U36" s="37">
        <v>1.3</v>
      </c>
      <c r="V36" s="27">
        <f t="shared" si="7"/>
        <v>0</v>
      </c>
      <c r="W36" s="37">
        <v>0.8</v>
      </c>
      <c r="X36" s="27">
        <f t="shared" si="8"/>
        <v>0</v>
      </c>
      <c r="Y36" s="37">
        <v>2.5</v>
      </c>
      <c r="Z36" s="27">
        <f t="shared" si="9"/>
        <v>0</v>
      </c>
      <c r="AA36" s="38">
        <f>LARGE((V36,X36,Z36),1)</f>
        <v>0</v>
      </c>
      <c r="AB36" s="36" t="s">
        <v>88</v>
      </c>
      <c r="AC36" s="27">
        <f t="shared" si="10"/>
        <v>0</v>
      </c>
      <c r="AD36" s="36">
        <v>3</v>
      </c>
      <c r="AE36" s="27">
        <f t="shared" si="11"/>
        <v>0</v>
      </c>
      <c r="AF36" s="36" t="s">
        <v>89</v>
      </c>
      <c r="AG36" s="27">
        <f t="shared" si="12"/>
        <v>0</v>
      </c>
      <c r="AH36" s="37">
        <v>11</v>
      </c>
      <c r="AI36" s="27">
        <f t="shared" si="13"/>
        <v>0</v>
      </c>
      <c r="AJ36" s="38">
        <f>LARGE((AC36,AE36,AG36,AI36),1)</f>
        <v>0</v>
      </c>
      <c r="AK36" s="39">
        <v>0</v>
      </c>
      <c r="AL36" s="39">
        <v>0</v>
      </c>
      <c r="AM36" s="39">
        <v>0</v>
      </c>
      <c r="AN36" s="38">
        <f t="shared" si="14"/>
        <v>0</v>
      </c>
      <c r="AO36" s="32">
        <f t="shared" si="15"/>
        <v>0</v>
      </c>
      <c r="AP36" s="27">
        <f t="shared" si="16"/>
        <v>0</v>
      </c>
      <c r="AQ36" s="27">
        <f>SMALL((M36,H36,T36,AA36,AJ36,AN36),1)</f>
        <v>0</v>
      </c>
      <c r="AR36" s="27">
        <f>SMALL((M36,H36,T36,AA36,AJ36,AN36),2)</f>
        <v>0</v>
      </c>
      <c r="AS36" s="33">
        <f t="shared" si="17"/>
        <v>0</v>
      </c>
    </row>
    <row r="37" spans="1:45" ht="12.75">
      <c r="A37" s="21">
        <v>32</v>
      </c>
      <c r="B37" s="3" t="s">
        <v>38</v>
      </c>
      <c r="C37" s="3" t="s">
        <v>11</v>
      </c>
      <c r="D37" s="36" t="s">
        <v>86</v>
      </c>
      <c r="E37" s="27">
        <f t="shared" si="0"/>
        <v>0</v>
      </c>
      <c r="F37" s="37">
        <v>0</v>
      </c>
      <c r="G37" s="27">
        <f t="shared" si="1"/>
        <v>0</v>
      </c>
      <c r="H37" s="38">
        <f>LARGE((E37,G37),1)</f>
        <v>0</v>
      </c>
      <c r="I37" s="42">
        <v>56.6</v>
      </c>
      <c r="J37" s="41">
        <f t="shared" si="2"/>
        <v>0</v>
      </c>
      <c r="K37" s="40" t="s">
        <v>87</v>
      </c>
      <c r="L37" s="41">
        <f t="shared" si="3"/>
        <v>0</v>
      </c>
      <c r="M37" s="47">
        <f>LARGE((J37,L37),1)</f>
        <v>0</v>
      </c>
      <c r="N37" s="44">
        <v>14.5</v>
      </c>
      <c r="O37" s="27">
        <f t="shared" si="4"/>
        <v>0</v>
      </c>
      <c r="P37" s="37">
        <v>22</v>
      </c>
      <c r="Q37" s="27">
        <f t="shared" si="5"/>
        <v>0</v>
      </c>
      <c r="R37" s="37">
        <v>540</v>
      </c>
      <c r="S37" s="27">
        <f t="shared" si="6"/>
        <v>0</v>
      </c>
      <c r="T37" s="38">
        <f>LARGE((O37,Q37,S37),1)</f>
        <v>0</v>
      </c>
      <c r="U37" s="37">
        <v>1.3</v>
      </c>
      <c r="V37" s="27">
        <f t="shared" si="7"/>
        <v>0</v>
      </c>
      <c r="W37" s="37">
        <v>0.8</v>
      </c>
      <c r="X37" s="27">
        <f t="shared" si="8"/>
        <v>0</v>
      </c>
      <c r="Y37" s="37">
        <v>2.5</v>
      </c>
      <c r="Z37" s="27">
        <f t="shared" si="9"/>
        <v>0</v>
      </c>
      <c r="AA37" s="38">
        <f>LARGE((V37,X37,Z37),1)</f>
        <v>0</v>
      </c>
      <c r="AB37" s="36" t="s">
        <v>88</v>
      </c>
      <c r="AC37" s="27">
        <f t="shared" si="10"/>
        <v>0</v>
      </c>
      <c r="AD37" s="36">
        <v>3</v>
      </c>
      <c r="AE37" s="27">
        <f t="shared" si="11"/>
        <v>0</v>
      </c>
      <c r="AF37" s="36" t="s">
        <v>89</v>
      </c>
      <c r="AG37" s="27">
        <f t="shared" si="12"/>
        <v>0</v>
      </c>
      <c r="AH37" s="37">
        <v>11</v>
      </c>
      <c r="AI37" s="27">
        <f t="shared" si="13"/>
        <v>0</v>
      </c>
      <c r="AJ37" s="38">
        <f>LARGE((AC37,AE37,AG37,AI37),1)</f>
        <v>0</v>
      </c>
      <c r="AK37" s="39">
        <v>0</v>
      </c>
      <c r="AL37" s="39">
        <v>0</v>
      </c>
      <c r="AM37" s="39">
        <v>0</v>
      </c>
      <c r="AN37" s="38">
        <f t="shared" si="14"/>
        <v>0</v>
      </c>
      <c r="AO37" s="32">
        <f t="shared" si="15"/>
        <v>0</v>
      </c>
      <c r="AP37" s="27">
        <f t="shared" si="16"/>
        <v>0</v>
      </c>
      <c r="AQ37" s="27">
        <f>SMALL((M37,H37,T37,AA37,AJ37,AN37),1)</f>
        <v>0</v>
      </c>
      <c r="AR37" s="27">
        <f>SMALL((M37,H37,T37,AA37,AJ37,AN37),2)</f>
        <v>0</v>
      </c>
      <c r="AS37" s="33">
        <f t="shared" si="17"/>
        <v>0</v>
      </c>
    </row>
    <row r="38" spans="1:45" ht="12.75">
      <c r="A38" s="21">
        <v>33</v>
      </c>
      <c r="B38" s="3" t="s">
        <v>47</v>
      </c>
      <c r="C38" s="3" t="s">
        <v>48</v>
      </c>
      <c r="D38" s="36" t="s">
        <v>86</v>
      </c>
      <c r="E38" s="27">
        <f t="shared" si="0"/>
        <v>0</v>
      </c>
      <c r="F38" s="37">
        <v>0</v>
      </c>
      <c r="G38" s="27">
        <f t="shared" si="1"/>
        <v>0</v>
      </c>
      <c r="H38" s="38">
        <f>LARGE((E38,G38),1)</f>
        <v>0</v>
      </c>
      <c r="I38" s="42">
        <v>56.6</v>
      </c>
      <c r="J38" s="41">
        <f t="shared" si="2"/>
        <v>0</v>
      </c>
      <c r="K38" s="40" t="s">
        <v>87</v>
      </c>
      <c r="L38" s="41">
        <f t="shared" si="3"/>
        <v>0</v>
      </c>
      <c r="M38" s="47">
        <f>LARGE((J38,L38),1)</f>
        <v>0</v>
      </c>
      <c r="N38" s="44">
        <v>14.5</v>
      </c>
      <c r="O38" s="27">
        <f t="shared" si="4"/>
        <v>0</v>
      </c>
      <c r="P38" s="37">
        <v>22</v>
      </c>
      <c r="Q38" s="27">
        <f t="shared" si="5"/>
        <v>0</v>
      </c>
      <c r="R38" s="37">
        <v>540</v>
      </c>
      <c r="S38" s="27">
        <f t="shared" si="6"/>
        <v>0</v>
      </c>
      <c r="T38" s="38">
        <f>LARGE((O38,Q38,S38),1)</f>
        <v>0</v>
      </c>
      <c r="U38" s="37">
        <v>1.3</v>
      </c>
      <c r="V38" s="27">
        <f t="shared" si="7"/>
        <v>0</v>
      </c>
      <c r="W38" s="37">
        <v>0.8</v>
      </c>
      <c r="X38" s="27">
        <f t="shared" si="8"/>
        <v>0</v>
      </c>
      <c r="Y38" s="37">
        <v>2.5</v>
      </c>
      <c r="Z38" s="27">
        <f t="shared" si="9"/>
        <v>0</v>
      </c>
      <c r="AA38" s="38">
        <f>LARGE((V38,X38,Z38),1)</f>
        <v>0</v>
      </c>
      <c r="AB38" s="36" t="s">
        <v>88</v>
      </c>
      <c r="AC38" s="27">
        <f t="shared" si="10"/>
        <v>0</v>
      </c>
      <c r="AD38" s="36">
        <v>3</v>
      </c>
      <c r="AE38" s="27">
        <f t="shared" si="11"/>
        <v>0</v>
      </c>
      <c r="AF38" s="36" t="s">
        <v>89</v>
      </c>
      <c r="AG38" s="27">
        <f t="shared" si="12"/>
        <v>0</v>
      </c>
      <c r="AH38" s="37">
        <v>11</v>
      </c>
      <c r="AI38" s="27">
        <f t="shared" si="13"/>
        <v>0</v>
      </c>
      <c r="AJ38" s="38">
        <f>LARGE((AC38,AE38,AG38,AI38),1)</f>
        <v>0</v>
      </c>
      <c r="AK38" s="39">
        <v>0</v>
      </c>
      <c r="AL38" s="39">
        <v>0</v>
      </c>
      <c r="AM38" s="39">
        <v>0</v>
      </c>
      <c r="AN38" s="38">
        <f t="shared" si="14"/>
        <v>0</v>
      </c>
      <c r="AO38" s="32">
        <f t="shared" si="15"/>
        <v>0</v>
      </c>
      <c r="AP38" s="27">
        <f t="shared" si="16"/>
        <v>0</v>
      </c>
      <c r="AQ38" s="27">
        <f>SMALL((M38,H38,T38,AA38,AJ38,AN38),1)</f>
        <v>0</v>
      </c>
      <c r="AR38" s="27">
        <f>SMALL((M38,H38,T38,AA38,AJ38,AN38),2)</f>
        <v>0</v>
      </c>
      <c r="AS38" s="33">
        <f t="shared" si="17"/>
        <v>0</v>
      </c>
    </row>
    <row r="39" spans="1:45" ht="12.75">
      <c r="A39" s="21">
        <v>34</v>
      </c>
      <c r="B39" s="3" t="s">
        <v>39</v>
      </c>
      <c r="C39" s="3" t="s">
        <v>40</v>
      </c>
      <c r="D39" s="36" t="s">
        <v>86</v>
      </c>
      <c r="E39" s="27">
        <f t="shared" si="0"/>
        <v>0</v>
      </c>
      <c r="F39" s="37">
        <v>0</v>
      </c>
      <c r="G39" s="27">
        <f t="shared" si="1"/>
        <v>0</v>
      </c>
      <c r="H39" s="38">
        <f>LARGE((E39,G39),1)</f>
        <v>0</v>
      </c>
      <c r="I39" s="42">
        <v>56.6</v>
      </c>
      <c r="J39" s="41">
        <f t="shared" si="2"/>
        <v>0</v>
      </c>
      <c r="K39" s="40" t="s">
        <v>87</v>
      </c>
      <c r="L39" s="41">
        <f t="shared" si="3"/>
        <v>0</v>
      </c>
      <c r="M39" s="47">
        <f>LARGE((J39,L39),1)</f>
        <v>0</v>
      </c>
      <c r="N39" s="44">
        <v>14.5</v>
      </c>
      <c r="O39" s="27">
        <f t="shared" si="4"/>
        <v>0</v>
      </c>
      <c r="P39" s="37">
        <v>22</v>
      </c>
      <c r="Q39" s="27">
        <f t="shared" si="5"/>
        <v>0</v>
      </c>
      <c r="R39" s="37">
        <v>540</v>
      </c>
      <c r="S39" s="27">
        <f t="shared" si="6"/>
        <v>0</v>
      </c>
      <c r="T39" s="38">
        <f>LARGE((O39,Q39,S39),1)</f>
        <v>0</v>
      </c>
      <c r="U39" s="37">
        <v>1.3</v>
      </c>
      <c r="V39" s="27">
        <f t="shared" si="7"/>
        <v>0</v>
      </c>
      <c r="W39" s="37">
        <v>0.8</v>
      </c>
      <c r="X39" s="27">
        <f t="shared" si="8"/>
        <v>0</v>
      </c>
      <c r="Y39" s="37">
        <v>2.5</v>
      </c>
      <c r="Z39" s="27">
        <f t="shared" si="9"/>
        <v>0</v>
      </c>
      <c r="AA39" s="38">
        <f>LARGE((V39,X39,Z39),1)</f>
        <v>0</v>
      </c>
      <c r="AB39" s="36" t="s">
        <v>88</v>
      </c>
      <c r="AC39" s="27">
        <f t="shared" si="10"/>
        <v>0</v>
      </c>
      <c r="AD39" s="36">
        <v>3</v>
      </c>
      <c r="AE39" s="27">
        <f t="shared" si="11"/>
        <v>0</v>
      </c>
      <c r="AF39" s="36" t="s">
        <v>89</v>
      </c>
      <c r="AG39" s="27">
        <f t="shared" si="12"/>
        <v>0</v>
      </c>
      <c r="AH39" s="37">
        <v>11</v>
      </c>
      <c r="AI39" s="27">
        <f t="shared" si="13"/>
        <v>0</v>
      </c>
      <c r="AJ39" s="38">
        <f>LARGE((AC39,AE39,AG39,AI39),1)</f>
        <v>0</v>
      </c>
      <c r="AK39" s="39">
        <v>0</v>
      </c>
      <c r="AL39" s="39">
        <v>0</v>
      </c>
      <c r="AM39" s="39">
        <v>0</v>
      </c>
      <c r="AN39" s="38">
        <f t="shared" si="14"/>
        <v>0</v>
      </c>
      <c r="AO39" s="32">
        <f t="shared" si="15"/>
        <v>0</v>
      </c>
      <c r="AP39" s="27">
        <f t="shared" si="16"/>
        <v>0</v>
      </c>
      <c r="AQ39" s="27">
        <f>SMALL((M39,H39,T39,AA39,AJ39,AN39),1)</f>
        <v>0</v>
      </c>
      <c r="AR39" s="27">
        <f>SMALL((M39,H39,T39,AA39,AJ39,AN39),2)</f>
        <v>0</v>
      </c>
      <c r="AS39" s="33">
        <f t="shared" si="17"/>
        <v>0</v>
      </c>
    </row>
    <row r="40" spans="1:45" ht="12.75">
      <c r="A40" s="21">
        <v>35</v>
      </c>
      <c r="B40" s="3" t="s">
        <v>25</v>
      </c>
      <c r="C40" s="3" t="s">
        <v>26</v>
      </c>
      <c r="D40" s="36" t="s">
        <v>86</v>
      </c>
      <c r="E40" s="27">
        <f t="shared" si="0"/>
        <v>0</v>
      </c>
      <c r="F40" s="37">
        <v>0</v>
      </c>
      <c r="G40" s="27">
        <f t="shared" si="1"/>
        <v>0</v>
      </c>
      <c r="H40" s="38">
        <f>LARGE((E40,G40),1)</f>
        <v>0</v>
      </c>
      <c r="I40" s="42">
        <v>56.6</v>
      </c>
      <c r="J40" s="41">
        <f t="shared" si="2"/>
        <v>0</v>
      </c>
      <c r="K40" s="40" t="s">
        <v>87</v>
      </c>
      <c r="L40" s="41">
        <f t="shared" si="3"/>
        <v>0</v>
      </c>
      <c r="M40" s="47">
        <f>LARGE((J40,L40),1)</f>
        <v>0</v>
      </c>
      <c r="N40" s="44">
        <v>14.5</v>
      </c>
      <c r="O40" s="27">
        <f t="shared" si="4"/>
        <v>0</v>
      </c>
      <c r="P40" s="37">
        <v>22</v>
      </c>
      <c r="Q40" s="27">
        <f t="shared" si="5"/>
        <v>0</v>
      </c>
      <c r="R40" s="37">
        <v>540</v>
      </c>
      <c r="S40" s="27">
        <f t="shared" si="6"/>
        <v>0</v>
      </c>
      <c r="T40" s="38">
        <f>LARGE((O40,Q40,S40),1)</f>
        <v>0</v>
      </c>
      <c r="U40" s="37">
        <v>1.3</v>
      </c>
      <c r="V40" s="27">
        <f t="shared" si="7"/>
        <v>0</v>
      </c>
      <c r="W40" s="37">
        <v>0.8</v>
      </c>
      <c r="X40" s="27">
        <f t="shared" si="8"/>
        <v>0</v>
      </c>
      <c r="Y40" s="37">
        <v>2.5</v>
      </c>
      <c r="Z40" s="27">
        <f t="shared" si="9"/>
        <v>0</v>
      </c>
      <c r="AA40" s="38">
        <f>LARGE((V40,X40,Z40),1)</f>
        <v>0</v>
      </c>
      <c r="AB40" s="36" t="s">
        <v>88</v>
      </c>
      <c r="AC40" s="27">
        <f t="shared" si="10"/>
        <v>0</v>
      </c>
      <c r="AD40" s="36">
        <v>3</v>
      </c>
      <c r="AE40" s="27">
        <f t="shared" si="11"/>
        <v>0</v>
      </c>
      <c r="AF40" s="36" t="s">
        <v>89</v>
      </c>
      <c r="AG40" s="27">
        <f t="shared" si="12"/>
        <v>0</v>
      </c>
      <c r="AH40" s="37">
        <v>11</v>
      </c>
      <c r="AI40" s="27">
        <f t="shared" si="13"/>
        <v>0</v>
      </c>
      <c r="AJ40" s="38">
        <f>LARGE((AC40,AE40,AG40,AI40),1)</f>
        <v>0</v>
      </c>
      <c r="AK40" s="39">
        <v>0</v>
      </c>
      <c r="AL40" s="39">
        <v>0</v>
      </c>
      <c r="AM40" s="39">
        <v>0</v>
      </c>
      <c r="AN40" s="38">
        <f t="shared" si="14"/>
        <v>0</v>
      </c>
      <c r="AO40" s="32">
        <f t="shared" si="15"/>
        <v>0</v>
      </c>
      <c r="AP40" s="27">
        <f t="shared" si="16"/>
        <v>0</v>
      </c>
      <c r="AQ40" s="27">
        <f>SMALL((M40,H40,T40,AA40,AJ40,AN40),1)</f>
        <v>0</v>
      </c>
      <c r="AR40" s="27">
        <f>SMALL((M40,H40,T40,AA40,AJ40,AN40),2)</f>
        <v>0</v>
      </c>
      <c r="AS40" s="33">
        <f t="shared" si="17"/>
        <v>0</v>
      </c>
    </row>
    <row r="41" spans="1:45" ht="12.75">
      <c r="A41" s="21">
        <v>36</v>
      </c>
      <c r="B41" s="3" t="s">
        <v>24</v>
      </c>
      <c r="C41" s="3" t="s">
        <v>43</v>
      </c>
      <c r="D41" s="36" t="s">
        <v>86</v>
      </c>
      <c r="E41" s="27">
        <f t="shared" si="0"/>
        <v>0</v>
      </c>
      <c r="F41" s="37">
        <v>0</v>
      </c>
      <c r="G41" s="27">
        <f t="shared" si="1"/>
        <v>0</v>
      </c>
      <c r="H41" s="38">
        <f>LARGE((E41,G41),1)</f>
        <v>0</v>
      </c>
      <c r="I41" s="42">
        <v>56.6</v>
      </c>
      <c r="J41" s="41">
        <f t="shared" si="2"/>
        <v>0</v>
      </c>
      <c r="K41" s="40" t="s">
        <v>87</v>
      </c>
      <c r="L41" s="41">
        <f t="shared" si="3"/>
        <v>0</v>
      </c>
      <c r="M41" s="47">
        <f>LARGE((J41,L41),1)</f>
        <v>0</v>
      </c>
      <c r="N41" s="44">
        <v>14.5</v>
      </c>
      <c r="O41" s="27">
        <f t="shared" si="4"/>
        <v>0</v>
      </c>
      <c r="P41" s="37">
        <v>22</v>
      </c>
      <c r="Q41" s="27">
        <f t="shared" si="5"/>
        <v>0</v>
      </c>
      <c r="R41" s="37">
        <v>540</v>
      </c>
      <c r="S41" s="27">
        <f t="shared" si="6"/>
        <v>0</v>
      </c>
      <c r="T41" s="38">
        <f>LARGE((O41,Q41,S41),1)</f>
        <v>0</v>
      </c>
      <c r="U41" s="37">
        <v>1.3</v>
      </c>
      <c r="V41" s="27">
        <f t="shared" si="7"/>
        <v>0</v>
      </c>
      <c r="W41" s="37">
        <v>0.8</v>
      </c>
      <c r="X41" s="27">
        <f t="shared" si="8"/>
        <v>0</v>
      </c>
      <c r="Y41" s="37">
        <v>2.5</v>
      </c>
      <c r="Z41" s="27">
        <f t="shared" si="9"/>
        <v>0</v>
      </c>
      <c r="AA41" s="38">
        <f>LARGE((V41,X41,Z41),1)</f>
        <v>0</v>
      </c>
      <c r="AB41" s="36" t="s">
        <v>88</v>
      </c>
      <c r="AC41" s="27">
        <f t="shared" si="10"/>
        <v>0</v>
      </c>
      <c r="AD41" s="36">
        <v>3</v>
      </c>
      <c r="AE41" s="27">
        <f t="shared" si="11"/>
        <v>0</v>
      </c>
      <c r="AF41" s="36" t="s">
        <v>89</v>
      </c>
      <c r="AG41" s="27">
        <f t="shared" si="12"/>
        <v>0</v>
      </c>
      <c r="AH41" s="37">
        <v>11</v>
      </c>
      <c r="AI41" s="27">
        <f t="shared" si="13"/>
        <v>0</v>
      </c>
      <c r="AJ41" s="38">
        <f>LARGE((AC41,AE41,AG41,AI41),1)</f>
        <v>0</v>
      </c>
      <c r="AK41" s="39">
        <v>0</v>
      </c>
      <c r="AL41" s="39">
        <v>0</v>
      </c>
      <c r="AM41" s="39">
        <v>0</v>
      </c>
      <c r="AN41" s="38">
        <f t="shared" si="14"/>
        <v>0</v>
      </c>
      <c r="AO41" s="32">
        <f t="shared" si="15"/>
        <v>0</v>
      </c>
      <c r="AP41" s="27">
        <f t="shared" si="16"/>
        <v>0</v>
      </c>
      <c r="AQ41" s="27">
        <f>SMALL((M41,H41,T41,AA41,AJ41,AN41),1)</f>
        <v>0</v>
      </c>
      <c r="AR41" s="27">
        <f>SMALL((M41,H41,T41,AA41,AJ41,AN41),2)</f>
        <v>0</v>
      </c>
      <c r="AS41" s="33">
        <f t="shared" si="17"/>
        <v>0</v>
      </c>
    </row>
    <row r="42" spans="1:45" ht="12.75">
      <c r="A42" s="21">
        <v>37</v>
      </c>
      <c r="B42" s="3" t="s">
        <v>27</v>
      </c>
      <c r="C42" s="3" t="s">
        <v>3</v>
      </c>
      <c r="D42" s="36" t="s">
        <v>86</v>
      </c>
      <c r="E42" s="27">
        <f t="shared" si="0"/>
        <v>0</v>
      </c>
      <c r="F42" s="37">
        <v>0</v>
      </c>
      <c r="G42" s="27">
        <f t="shared" si="1"/>
        <v>0</v>
      </c>
      <c r="H42" s="38">
        <f>LARGE((E42,G42),1)</f>
        <v>0</v>
      </c>
      <c r="I42" s="42">
        <v>56.6</v>
      </c>
      <c r="J42" s="41">
        <f t="shared" si="2"/>
        <v>0</v>
      </c>
      <c r="K42" s="40" t="s">
        <v>87</v>
      </c>
      <c r="L42" s="41">
        <f t="shared" si="3"/>
        <v>0</v>
      </c>
      <c r="M42" s="47">
        <f>LARGE((J42,L42),1)</f>
        <v>0</v>
      </c>
      <c r="N42" s="44">
        <v>14.5</v>
      </c>
      <c r="O42" s="27">
        <f t="shared" si="4"/>
        <v>0</v>
      </c>
      <c r="P42" s="37">
        <v>22</v>
      </c>
      <c r="Q42" s="27">
        <f t="shared" si="5"/>
        <v>0</v>
      </c>
      <c r="R42" s="37">
        <v>540</v>
      </c>
      <c r="S42" s="27">
        <f t="shared" si="6"/>
        <v>0</v>
      </c>
      <c r="T42" s="38">
        <f>LARGE((O42,Q42,S42),1)</f>
        <v>0</v>
      </c>
      <c r="U42" s="37">
        <v>1.3</v>
      </c>
      <c r="V42" s="27">
        <f t="shared" si="7"/>
        <v>0</v>
      </c>
      <c r="W42" s="37">
        <v>0.8</v>
      </c>
      <c r="X42" s="27">
        <f t="shared" si="8"/>
        <v>0</v>
      </c>
      <c r="Y42" s="37">
        <v>2.5</v>
      </c>
      <c r="Z42" s="27">
        <f t="shared" si="9"/>
        <v>0</v>
      </c>
      <c r="AA42" s="38">
        <f>LARGE((V42,X42,Z42),1)</f>
        <v>0</v>
      </c>
      <c r="AB42" s="36" t="s">
        <v>88</v>
      </c>
      <c r="AC42" s="27">
        <f t="shared" si="10"/>
        <v>0</v>
      </c>
      <c r="AD42" s="36">
        <v>3</v>
      </c>
      <c r="AE42" s="27">
        <f t="shared" si="11"/>
        <v>0</v>
      </c>
      <c r="AF42" s="36" t="s">
        <v>89</v>
      </c>
      <c r="AG42" s="27">
        <f t="shared" si="12"/>
        <v>0</v>
      </c>
      <c r="AH42" s="37">
        <v>11</v>
      </c>
      <c r="AI42" s="27">
        <f t="shared" si="13"/>
        <v>0</v>
      </c>
      <c r="AJ42" s="38">
        <f>LARGE((AC42,AE42,AG42,AI42),1)</f>
        <v>0</v>
      </c>
      <c r="AK42" s="39">
        <v>0</v>
      </c>
      <c r="AL42" s="39">
        <v>0</v>
      </c>
      <c r="AM42" s="39">
        <v>0</v>
      </c>
      <c r="AN42" s="38">
        <f t="shared" si="14"/>
        <v>0</v>
      </c>
      <c r="AO42" s="32">
        <f t="shared" si="15"/>
        <v>0</v>
      </c>
      <c r="AP42" s="27">
        <f t="shared" si="16"/>
        <v>0</v>
      </c>
      <c r="AQ42" s="27">
        <f>SMALL((M42,H42,T42,AA42,AJ42,AN42),1)</f>
        <v>0</v>
      </c>
      <c r="AR42" s="27">
        <f>SMALL((M42,H42,T42,AA42,AJ42,AN42),2)</f>
        <v>0</v>
      </c>
      <c r="AS42" s="33">
        <f t="shared" si="17"/>
        <v>0</v>
      </c>
    </row>
    <row r="43" spans="1:45" ht="12.75">
      <c r="A43" s="21">
        <v>38</v>
      </c>
      <c r="B43" s="3" t="s">
        <v>14</v>
      </c>
      <c r="C43" s="3" t="s">
        <v>50</v>
      </c>
      <c r="D43" s="36" t="s">
        <v>86</v>
      </c>
      <c r="E43" s="27">
        <f t="shared" si="0"/>
        <v>0</v>
      </c>
      <c r="F43" s="37">
        <v>0</v>
      </c>
      <c r="G43" s="27">
        <f t="shared" si="1"/>
        <v>0</v>
      </c>
      <c r="H43" s="38">
        <f>LARGE((E43,G43),1)</f>
        <v>0</v>
      </c>
      <c r="I43" s="42">
        <v>56.6</v>
      </c>
      <c r="J43" s="41">
        <f t="shared" si="2"/>
        <v>0</v>
      </c>
      <c r="K43" s="40" t="s">
        <v>87</v>
      </c>
      <c r="L43" s="41">
        <f t="shared" si="3"/>
        <v>0</v>
      </c>
      <c r="M43" s="47">
        <f>LARGE((J43,L43),1)</f>
        <v>0</v>
      </c>
      <c r="N43" s="44">
        <v>14.5</v>
      </c>
      <c r="O43" s="27">
        <f t="shared" si="4"/>
        <v>0</v>
      </c>
      <c r="P43" s="37">
        <v>22</v>
      </c>
      <c r="Q43" s="27">
        <f t="shared" si="5"/>
        <v>0</v>
      </c>
      <c r="R43" s="37">
        <v>540</v>
      </c>
      <c r="S43" s="27">
        <f t="shared" si="6"/>
        <v>0</v>
      </c>
      <c r="T43" s="38">
        <f>LARGE((O43,Q43,S43),1)</f>
        <v>0</v>
      </c>
      <c r="U43" s="37">
        <v>1.3</v>
      </c>
      <c r="V43" s="27">
        <f t="shared" si="7"/>
        <v>0</v>
      </c>
      <c r="W43" s="37">
        <v>0.8</v>
      </c>
      <c r="X43" s="27">
        <f t="shared" si="8"/>
        <v>0</v>
      </c>
      <c r="Y43" s="37">
        <v>2.5</v>
      </c>
      <c r="Z43" s="27">
        <f t="shared" si="9"/>
        <v>0</v>
      </c>
      <c r="AA43" s="38">
        <f>LARGE((V43,X43,Z43),1)</f>
        <v>0</v>
      </c>
      <c r="AB43" s="36" t="s">
        <v>88</v>
      </c>
      <c r="AC43" s="27">
        <f t="shared" si="10"/>
        <v>0</v>
      </c>
      <c r="AD43" s="36">
        <v>3</v>
      </c>
      <c r="AE43" s="27">
        <f t="shared" si="11"/>
        <v>0</v>
      </c>
      <c r="AF43" s="36" t="s">
        <v>89</v>
      </c>
      <c r="AG43" s="27">
        <f t="shared" si="12"/>
        <v>0</v>
      </c>
      <c r="AH43" s="37">
        <v>11</v>
      </c>
      <c r="AI43" s="27">
        <f t="shared" si="13"/>
        <v>0</v>
      </c>
      <c r="AJ43" s="38">
        <f>LARGE((AC43,AE43,AG43,AI43),1)</f>
        <v>0</v>
      </c>
      <c r="AK43" s="39">
        <v>0</v>
      </c>
      <c r="AL43" s="39">
        <v>0</v>
      </c>
      <c r="AM43" s="39">
        <v>0</v>
      </c>
      <c r="AN43" s="38">
        <f t="shared" si="14"/>
        <v>0</v>
      </c>
      <c r="AO43" s="32">
        <f t="shared" si="15"/>
        <v>0</v>
      </c>
      <c r="AP43" s="27">
        <f t="shared" si="16"/>
        <v>0</v>
      </c>
      <c r="AQ43" s="27">
        <f>SMALL((M43,H43,T43,AA43,AJ43,AN43),1)</f>
        <v>0</v>
      </c>
      <c r="AR43" s="27">
        <f>SMALL((M43,H43,T43,AA43,AJ43,AN43),2)</f>
        <v>0</v>
      </c>
      <c r="AS43" s="33">
        <f t="shared" si="17"/>
        <v>0</v>
      </c>
    </row>
    <row r="44" spans="1:45" ht="12.75">
      <c r="A44" s="21">
        <v>39</v>
      </c>
      <c r="B44" s="3"/>
      <c r="C44" s="3"/>
      <c r="D44" s="36" t="s">
        <v>86</v>
      </c>
      <c r="E44" s="27">
        <f t="shared" si="0"/>
        <v>0</v>
      </c>
      <c r="F44" s="37">
        <v>0</v>
      </c>
      <c r="G44" s="27">
        <f t="shared" si="1"/>
        <v>0</v>
      </c>
      <c r="H44" s="38">
        <f>LARGE((E44,G44),1)</f>
        <v>0</v>
      </c>
      <c r="I44" s="42">
        <v>56.6</v>
      </c>
      <c r="J44" s="41">
        <f t="shared" si="2"/>
        <v>0</v>
      </c>
      <c r="K44" s="40" t="s">
        <v>87</v>
      </c>
      <c r="L44" s="41">
        <f t="shared" si="3"/>
        <v>0</v>
      </c>
      <c r="M44" s="47">
        <f>LARGE((J44,L44),1)</f>
        <v>0</v>
      </c>
      <c r="N44" s="44">
        <v>14.5</v>
      </c>
      <c r="O44" s="27">
        <f t="shared" si="4"/>
        <v>0</v>
      </c>
      <c r="P44" s="37">
        <v>22</v>
      </c>
      <c r="Q44" s="27">
        <f t="shared" si="5"/>
        <v>0</v>
      </c>
      <c r="R44" s="37">
        <v>540</v>
      </c>
      <c r="S44" s="27">
        <f t="shared" si="6"/>
        <v>0</v>
      </c>
      <c r="T44" s="38">
        <f>LARGE((O44,Q44,S44),1)</f>
        <v>0</v>
      </c>
      <c r="U44" s="37">
        <v>1.3</v>
      </c>
      <c r="V44" s="27">
        <f t="shared" si="7"/>
        <v>0</v>
      </c>
      <c r="W44" s="37">
        <v>0.8</v>
      </c>
      <c r="X44" s="27">
        <f t="shared" si="8"/>
        <v>0</v>
      </c>
      <c r="Y44" s="37">
        <v>2.5</v>
      </c>
      <c r="Z44" s="27">
        <f t="shared" si="9"/>
        <v>0</v>
      </c>
      <c r="AA44" s="38">
        <f>LARGE((V44,X44,Z44),1)</f>
        <v>0</v>
      </c>
      <c r="AB44" s="36" t="s">
        <v>88</v>
      </c>
      <c r="AC44" s="27">
        <f t="shared" si="10"/>
        <v>0</v>
      </c>
      <c r="AD44" s="36">
        <v>3</v>
      </c>
      <c r="AE44" s="27">
        <f t="shared" si="11"/>
        <v>0</v>
      </c>
      <c r="AF44" s="36" t="s">
        <v>89</v>
      </c>
      <c r="AG44" s="27">
        <f t="shared" si="12"/>
        <v>0</v>
      </c>
      <c r="AH44" s="37">
        <v>11</v>
      </c>
      <c r="AI44" s="27">
        <f t="shared" si="13"/>
        <v>0</v>
      </c>
      <c r="AJ44" s="38">
        <f>LARGE((AC44,AE44,AG44,AI44),1)</f>
        <v>0</v>
      </c>
      <c r="AK44" s="39">
        <v>0</v>
      </c>
      <c r="AL44" s="39">
        <v>0</v>
      </c>
      <c r="AM44" s="39">
        <v>0</v>
      </c>
      <c r="AN44" s="38">
        <f t="shared" si="14"/>
        <v>0</v>
      </c>
      <c r="AO44" s="32">
        <f t="shared" si="15"/>
        <v>0</v>
      </c>
      <c r="AP44" s="27">
        <f t="shared" si="16"/>
        <v>0</v>
      </c>
      <c r="AQ44" s="27">
        <f>SMALL((M44,H44,T44,AA44,AJ44,AN44),1)</f>
        <v>0</v>
      </c>
      <c r="AR44" s="27">
        <f>SMALL((M44,H44,T44,AA44,AJ44,AN44),2)</f>
        <v>0</v>
      </c>
      <c r="AS44" s="33">
        <f t="shared" si="17"/>
        <v>0</v>
      </c>
    </row>
    <row r="45" spans="1:45" ht="12.75">
      <c r="A45" s="21">
        <v>40</v>
      </c>
      <c r="B45" s="3"/>
      <c r="C45" s="3"/>
      <c r="D45" s="36" t="s">
        <v>86</v>
      </c>
      <c r="E45" s="27">
        <f t="shared" si="0"/>
        <v>0</v>
      </c>
      <c r="F45" s="37">
        <v>0</v>
      </c>
      <c r="G45" s="27">
        <f t="shared" si="1"/>
        <v>0</v>
      </c>
      <c r="H45" s="38">
        <f>LARGE((E45,G45),1)</f>
        <v>0</v>
      </c>
      <c r="I45" s="42">
        <v>56.6</v>
      </c>
      <c r="J45" s="41">
        <f t="shared" si="2"/>
        <v>0</v>
      </c>
      <c r="K45" s="40" t="s">
        <v>87</v>
      </c>
      <c r="L45" s="41">
        <f t="shared" si="3"/>
        <v>0</v>
      </c>
      <c r="M45" s="47">
        <f>LARGE((J45,L45),1)</f>
        <v>0</v>
      </c>
      <c r="N45" s="44">
        <v>14.5</v>
      </c>
      <c r="O45" s="27">
        <f t="shared" si="4"/>
        <v>0</v>
      </c>
      <c r="P45" s="37">
        <v>22</v>
      </c>
      <c r="Q45" s="27">
        <f t="shared" si="5"/>
        <v>0</v>
      </c>
      <c r="R45" s="37">
        <v>540</v>
      </c>
      <c r="S45" s="27">
        <f t="shared" si="6"/>
        <v>0</v>
      </c>
      <c r="T45" s="38">
        <f>LARGE((O45,Q45,S45),1)</f>
        <v>0</v>
      </c>
      <c r="U45" s="37">
        <v>1.3</v>
      </c>
      <c r="V45" s="27">
        <f t="shared" si="7"/>
        <v>0</v>
      </c>
      <c r="W45" s="37">
        <v>0.8</v>
      </c>
      <c r="X45" s="27">
        <f t="shared" si="8"/>
        <v>0</v>
      </c>
      <c r="Y45" s="37">
        <v>2.5</v>
      </c>
      <c r="Z45" s="27">
        <f t="shared" si="9"/>
        <v>0</v>
      </c>
      <c r="AA45" s="38">
        <f>LARGE((V45,X45,Z45),1)</f>
        <v>0</v>
      </c>
      <c r="AB45" s="36" t="s">
        <v>88</v>
      </c>
      <c r="AC45" s="27">
        <f t="shared" si="10"/>
        <v>0</v>
      </c>
      <c r="AD45" s="36">
        <v>3</v>
      </c>
      <c r="AE45" s="27">
        <f t="shared" si="11"/>
        <v>0</v>
      </c>
      <c r="AF45" s="36" t="s">
        <v>89</v>
      </c>
      <c r="AG45" s="27">
        <f t="shared" si="12"/>
        <v>0</v>
      </c>
      <c r="AH45" s="37">
        <v>11</v>
      </c>
      <c r="AI45" s="27">
        <f t="shared" si="13"/>
        <v>0</v>
      </c>
      <c r="AJ45" s="38">
        <f>LARGE((AC45,AE45,AG45,AI45),1)</f>
        <v>0</v>
      </c>
      <c r="AK45" s="39">
        <v>0</v>
      </c>
      <c r="AL45" s="39">
        <v>0</v>
      </c>
      <c r="AM45" s="39">
        <v>0</v>
      </c>
      <c r="AN45" s="38">
        <f t="shared" si="14"/>
        <v>0</v>
      </c>
      <c r="AO45" s="32">
        <f t="shared" si="15"/>
        <v>0</v>
      </c>
      <c r="AP45" s="27">
        <f t="shared" si="16"/>
        <v>0</v>
      </c>
      <c r="AQ45" s="27">
        <f>SMALL((M45,H45,T45,AA45,AJ45,AN45),1)</f>
        <v>0</v>
      </c>
      <c r="AR45" s="27">
        <f>SMALL((M45,H45,T45,AA45,AJ45,AN45),2)</f>
        <v>0</v>
      </c>
      <c r="AS45" s="33">
        <f t="shared" si="17"/>
        <v>0</v>
      </c>
    </row>
    <row r="46" spans="1:45" ht="13.5" thickBot="1">
      <c r="A46" s="23"/>
      <c r="B46" s="24"/>
      <c r="C46" s="24"/>
      <c r="D46" s="55" t="s">
        <v>86</v>
      </c>
      <c r="E46" s="34">
        <f t="shared" si="0"/>
        <v>0</v>
      </c>
      <c r="F46" s="56">
        <v>0</v>
      </c>
      <c r="G46" s="34">
        <f t="shared" si="1"/>
        <v>0</v>
      </c>
      <c r="H46" s="57">
        <f>LARGE((E46,G46),1)</f>
        <v>0</v>
      </c>
      <c r="I46" s="50">
        <v>56.6</v>
      </c>
      <c r="J46" s="49">
        <f t="shared" si="2"/>
        <v>0</v>
      </c>
      <c r="K46" s="48" t="s">
        <v>87</v>
      </c>
      <c r="L46" s="49">
        <f t="shared" si="3"/>
        <v>0</v>
      </c>
      <c r="M46" s="51">
        <f>LARGE((J46,L46),1)</f>
        <v>0</v>
      </c>
      <c r="N46" s="44">
        <v>14.5</v>
      </c>
      <c r="O46" s="27">
        <f t="shared" si="4"/>
        <v>0</v>
      </c>
      <c r="P46" s="37">
        <v>22</v>
      </c>
      <c r="Q46" s="27">
        <f t="shared" si="5"/>
        <v>0</v>
      </c>
      <c r="R46" s="37">
        <v>540</v>
      </c>
      <c r="S46" s="27">
        <f t="shared" si="6"/>
        <v>0</v>
      </c>
      <c r="T46" s="38">
        <f>LARGE((O46,Q46,S46),1)</f>
        <v>0</v>
      </c>
      <c r="U46" s="37">
        <v>1.3</v>
      </c>
      <c r="V46" s="27">
        <f t="shared" si="7"/>
        <v>0</v>
      </c>
      <c r="W46" s="37">
        <v>0.8</v>
      </c>
      <c r="X46" s="27">
        <f t="shared" si="8"/>
        <v>0</v>
      </c>
      <c r="Y46" s="37">
        <v>2.5</v>
      </c>
      <c r="Z46" s="27">
        <f t="shared" si="9"/>
        <v>0</v>
      </c>
      <c r="AA46" s="38">
        <f>LARGE((V46,X46,Z46),1)</f>
        <v>0</v>
      </c>
      <c r="AB46" s="36" t="s">
        <v>88</v>
      </c>
      <c r="AC46" s="27">
        <f t="shared" si="10"/>
        <v>0</v>
      </c>
      <c r="AD46" s="36">
        <v>3</v>
      </c>
      <c r="AE46" s="27">
        <f t="shared" si="11"/>
        <v>0</v>
      </c>
      <c r="AF46" s="36" t="s">
        <v>89</v>
      </c>
      <c r="AG46" s="27">
        <f t="shared" si="12"/>
        <v>0</v>
      </c>
      <c r="AH46" s="37">
        <v>11</v>
      </c>
      <c r="AI46" s="27">
        <f t="shared" si="13"/>
        <v>0</v>
      </c>
      <c r="AJ46" s="38">
        <f>LARGE((AC46,AE46,AG46,AI46),1)</f>
        <v>0</v>
      </c>
      <c r="AK46" s="39">
        <v>0</v>
      </c>
      <c r="AL46" s="39">
        <v>0</v>
      </c>
      <c r="AM46" s="39">
        <v>0</v>
      </c>
      <c r="AN46" s="38">
        <f t="shared" si="14"/>
        <v>0</v>
      </c>
      <c r="AO46" s="32">
        <f t="shared" si="15"/>
        <v>0</v>
      </c>
      <c r="AP46" s="27">
        <f t="shared" si="16"/>
        <v>0</v>
      </c>
      <c r="AQ46" s="27">
        <f>SMALL((M46,H46,T46,AA46,AJ46,AN46),1)</f>
        <v>0</v>
      </c>
      <c r="AR46" s="27">
        <f>SMALL((M46,H46,T46,AA46,AJ46,AN46),2)</f>
        <v>0</v>
      </c>
      <c r="AS46" s="33">
        <f t="shared" si="17"/>
        <v>0</v>
      </c>
    </row>
  </sheetData>
  <sheetProtection/>
  <mergeCells count="20">
    <mergeCell ref="D3:H3"/>
    <mergeCell ref="I3:M3"/>
    <mergeCell ref="N3:T3"/>
    <mergeCell ref="U3:AA3"/>
    <mergeCell ref="AB3:AJ3"/>
    <mergeCell ref="AK3:AN3"/>
    <mergeCell ref="AB4:AC4"/>
    <mergeCell ref="AD4:AE4"/>
    <mergeCell ref="AF4:AG4"/>
    <mergeCell ref="AH4:AI4"/>
    <mergeCell ref="U4:V4"/>
    <mergeCell ref="W4:X4"/>
    <mergeCell ref="Y4:Z4"/>
    <mergeCell ref="N4:O4"/>
    <mergeCell ref="P4:Q4"/>
    <mergeCell ref="R4:S4"/>
    <mergeCell ref="D4:E4"/>
    <mergeCell ref="F4:G4"/>
    <mergeCell ref="I4:J4"/>
    <mergeCell ref="K4:L4"/>
  </mergeCells>
  <printOptions/>
  <pageMargins left="0.28" right="0.34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46"/>
  <sheetViews>
    <sheetView zoomScale="50" zoomScaleNormal="50" workbookViewId="0" topLeftCell="A1">
      <selection activeCell="G55" sqref="G55"/>
    </sheetView>
  </sheetViews>
  <sheetFormatPr defaultColWidth="11.421875" defaultRowHeight="12.75"/>
  <cols>
    <col min="1" max="1" width="5.00390625" style="0" customWidth="1"/>
    <col min="2" max="2" width="15.57421875" style="0" customWidth="1"/>
    <col min="3" max="3" width="14.140625" style="0" customWidth="1"/>
    <col min="4" max="13" width="0" style="0" hidden="1" customWidth="1"/>
    <col min="21" max="42" width="0" style="0" hidden="1" customWidth="1"/>
    <col min="43" max="43" width="10.57421875" style="0" hidden="1" customWidth="1"/>
    <col min="44" max="44" width="0" style="0" hidden="1" customWidth="1"/>
    <col min="45" max="45" width="18.140625" style="0" hidden="1" customWidth="1"/>
  </cols>
  <sheetData>
    <row r="1" s="1" customFormat="1" ht="26.25">
      <c r="A1" s="1" t="s">
        <v>90</v>
      </c>
    </row>
    <row r="2" ht="13.5" thickBot="1"/>
    <row r="3" spans="1:45" ht="12.75">
      <c r="A3" s="17"/>
      <c r="B3" s="18"/>
      <c r="C3" s="18"/>
      <c r="D3" s="158" t="s">
        <v>70</v>
      </c>
      <c r="E3" s="158"/>
      <c r="F3" s="158"/>
      <c r="G3" s="158"/>
      <c r="H3" s="147"/>
      <c r="I3" s="140" t="s">
        <v>71</v>
      </c>
      <c r="J3" s="140"/>
      <c r="K3" s="140"/>
      <c r="L3" s="140"/>
      <c r="M3" s="147"/>
      <c r="N3" s="141" t="s">
        <v>72</v>
      </c>
      <c r="O3" s="141"/>
      <c r="P3" s="141"/>
      <c r="Q3" s="141"/>
      <c r="R3" s="141"/>
      <c r="S3" s="141"/>
      <c r="T3" s="163"/>
      <c r="U3" s="164" t="s">
        <v>73</v>
      </c>
      <c r="V3" s="142"/>
      <c r="W3" s="142"/>
      <c r="X3" s="142"/>
      <c r="Y3" s="142"/>
      <c r="Z3" s="142"/>
      <c r="AA3" s="147"/>
      <c r="AB3" s="138" t="s">
        <v>74</v>
      </c>
      <c r="AC3" s="138"/>
      <c r="AD3" s="138"/>
      <c r="AE3" s="138"/>
      <c r="AF3" s="138"/>
      <c r="AG3" s="138"/>
      <c r="AH3" s="138"/>
      <c r="AI3" s="138"/>
      <c r="AJ3" s="147"/>
      <c r="AK3" s="139" t="s">
        <v>75</v>
      </c>
      <c r="AL3" s="139"/>
      <c r="AM3" s="139"/>
      <c r="AN3" s="151"/>
      <c r="AO3" s="28"/>
      <c r="AP3" s="29"/>
      <c r="AQ3" s="18"/>
      <c r="AR3" s="18"/>
      <c r="AS3" s="30" t="s">
        <v>80</v>
      </c>
    </row>
    <row r="4" spans="1:45" s="2" customFormat="1" ht="12.75">
      <c r="A4" s="19"/>
      <c r="B4" s="8"/>
      <c r="C4" s="8"/>
      <c r="D4" s="156" t="s">
        <v>53</v>
      </c>
      <c r="E4" s="156"/>
      <c r="F4" s="156" t="s">
        <v>54</v>
      </c>
      <c r="G4" s="156"/>
      <c r="H4" s="4"/>
      <c r="I4" s="153" t="s">
        <v>55</v>
      </c>
      <c r="J4" s="153"/>
      <c r="K4" s="153" t="s">
        <v>56</v>
      </c>
      <c r="L4" s="153"/>
      <c r="M4" s="5"/>
      <c r="N4" s="155" t="s">
        <v>57</v>
      </c>
      <c r="O4" s="155"/>
      <c r="P4" s="155" t="s">
        <v>58</v>
      </c>
      <c r="Q4" s="155"/>
      <c r="R4" s="155" t="s">
        <v>59</v>
      </c>
      <c r="S4" s="155"/>
      <c r="T4" s="59"/>
      <c r="U4" s="162" t="s">
        <v>60</v>
      </c>
      <c r="V4" s="154"/>
      <c r="W4" s="154" t="s">
        <v>61</v>
      </c>
      <c r="X4" s="154"/>
      <c r="Y4" s="154" t="s">
        <v>62</v>
      </c>
      <c r="Z4" s="154"/>
      <c r="AA4" s="6"/>
      <c r="AB4" s="152" t="s">
        <v>63</v>
      </c>
      <c r="AC4" s="152"/>
      <c r="AD4" s="152" t="s">
        <v>64</v>
      </c>
      <c r="AE4" s="152"/>
      <c r="AF4" s="152" t="s">
        <v>65</v>
      </c>
      <c r="AG4" s="152"/>
      <c r="AH4" s="152" t="s">
        <v>66</v>
      </c>
      <c r="AI4" s="152"/>
      <c r="AJ4" s="7"/>
      <c r="AK4" s="10" t="s">
        <v>67</v>
      </c>
      <c r="AL4" s="10" t="s">
        <v>68</v>
      </c>
      <c r="AM4" s="10" t="s">
        <v>69</v>
      </c>
      <c r="AN4" s="25"/>
      <c r="AO4" s="19" t="s">
        <v>77</v>
      </c>
      <c r="AP4" s="8" t="s">
        <v>79</v>
      </c>
      <c r="AQ4" s="8" t="s">
        <v>83</v>
      </c>
      <c r="AR4" s="8" t="s">
        <v>83</v>
      </c>
      <c r="AS4" s="31" t="s">
        <v>81</v>
      </c>
    </row>
    <row r="5" spans="1:45" ht="12.75">
      <c r="A5" s="21"/>
      <c r="B5" s="3"/>
      <c r="C5" s="3"/>
      <c r="D5" s="11" t="s">
        <v>51</v>
      </c>
      <c r="E5" s="11" t="s">
        <v>52</v>
      </c>
      <c r="F5" s="11" t="s">
        <v>51</v>
      </c>
      <c r="G5" s="11" t="s">
        <v>52</v>
      </c>
      <c r="H5" s="11" t="s">
        <v>76</v>
      </c>
      <c r="I5" s="12" t="s">
        <v>51</v>
      </c>
      <c r="J5" s="12" t="s">
        <v>52</v>
      </c>
      <c r="K5" s="12" t="s">
        <v>51</v>
      </c>
      <c r="L5" s="12" t="s">
        <v>52</v>
      </c>
      <c r="M5" s="12" t="s">
        <v>76</v>
      </c>
      <c r="N5" s="13" t="s">
        <v>51</v>
      </c>
      <c r="O5" s="13" t="s">
        <v>52</v>
      </c>
      <c r="P5" s="13" t="s">
        <v>51</v>
      </c>
      <c r="Q5" s="13" t="s">
        <v>52</v>
      </c>
      <c r="R5" s="13" t="s">
        <v>51</v>
      </c>
      <c r="S5" s="13" t="s">
        <v>52</v>
      </c>
      <c r="T5" s="60" t="s">
        <v>76</v>
      </c>
      <c r="U5" s="58" t="s">
        <v>51</v>
      </c>
      <c r="V5" s="14" t="s">
        <v>52</v>
      </c>
      <c r="W5" s="14" t="s">
        <v>51</v>
      </c>
      <c r="X5" s="14" t="s">
        <v>52</v>
      </c>
      <c r="Y5" s="14" t="s">
        <v>51</v>
      </c>
      <c r="Z5" s="14" t="s">
        <v>52</v>
      </c>
      <c r="AA5" s="14" t="s">
        <v>76</v>
      </c>
      <c r="AB5" s="15" t="s">
        <v>51</v>
      </c>
      <c r="AC5" s="15" t="s">
        <v>52</v>
      </c>
      <c r="AD5" s="15" t="s">
        <v>51</v>
      </c>
      <c r="AE5" s="15" t="s">
        <v>52</v>
      </c>
      <c r="AF5" s="15" t="s">
        <v>51</v>
      </c>
      <c r="AG5" s="15" t="s">
        <v>52</v>
      </c>
      <c r="AH5" s="15" t="s">
        <v>51</v>
      </c>
      <c r="AI5" s="15" t="s">
        <v>52</v>
      </c>
      <c r="AJ5" s="15" t="s">
        <v>76</v>
      </c>
      <c r="AK5" s="16" t="s">
        <v>52</v>
      </c>
      <c r="AL5" s="16" t="s">
        <v>52</v>
      </c>
      <c r="AM5" s="16" t="s">
        <v>52</v>
      </c>
      <c r="AN5" s="26" t="s">
        <v>76</v>
      </c>
      <c r="AO5" s="19" t="s">
        <v>78</v>
      </c>
      <c r="AP5" s="8" t="s">
        <v>77</v>
      </c>
      <c r="AQ5" s="3" t="s">
        <v>84</v>
      </c>
      <c r="AR5" s="3" t="s">
        <v>85</v>
      </c>
      <c r="AS5" s="31" t="s">
        <v>82</v>
      </c>
    </row>
    <row r="6" spans="1:45" ht="12.75">
      <c r="A6" s="21">
        <v>1</v>
      </c>
      <c r="B6" s="3" t="s">
        <v>0</v>
      </c>
      <c r="C6" s="3" t="s">
        <v>1</v>
      </c>
      <c r="D6" s="36" t="s">
        <v>86</v>
      </c>
      <c r="E6" s="27">
        <f aca="true" t="shared" si="0" ref="E6:E46">SUM(D6+10)/5</f>
        <v>0</v>
      </c>
      <c r="F6" s="37">
        <v>0</v>
      </c>
      <c r="G6" s="27">
        <f aca="true" t="shared" si="1" ref="G6:G46">SUM(F6)</f>
        <v>0</v>
      </c>
      <c r="H6" s="38">
        <f>LARGE((E6,G6),1)</f>
        <v>0</v>
      </c>
      <c r="I6" s="37">
        <v>56.6</v>
      </c>
      <c r="J6" s="27">
        <f aca="true" t="shared" si="2" ref="J6:J46">SUM(I6-56.6)/-3</f>
        <v>0</v>
      </c>
      <c r="K6" s="36" t="s">
        <v>87</v>
      </c>
      <c r="L6" s="27">
        <f aca="true" t="shared" si="3" ref="L6:L46">SUM(K6+35)/10</f>
        <v>0</v>
      </c>
      <c r="M6" s="38">
        <f>LARGE((J6,L6),1)</f>
        <v>0</v>
      </c>
      <c r="N6" s="42">
        <v>14.5</v>
      </c>
      <c r="O6" s="41">
        <f aca="true" t="shared" si="4" ref="O6:O46">SUM(N6-14.5)*-2</f>
        <v>0</v>
      </c>
      <c r="P6" s="42">
        <v>22</v>
      </c>
      <c r="Q6" s="41">
        <f aca="true" t="shared" si="5" ref="Q6:Q46">SUM(P6-22)/-1</f>
        <v>0</v>
      </c>
      <c r="R6" s="42">
        <v>540</v>
      </c>
      <c r="S6" s="41">
        <f aca="true" t="shared" si="6" ref="S6:S46">SUM(540-R6)/20</f>
        <v>0</v>
      </c>
      <c r="T6" s="47">
        <f>LARGE((O6,Q6,S6),1)</f>
        <v>0</v>
      </c>
      <c r="U6" s="44">
        <v>1.3</v>
      </c>
      <c r="V6" s="27">
        <f aca="true" t="shared" si="7" ref="V6:V46">SUM(U6-1.3)*2</f>
        <v>0</v>
      </c>
      <c r="W6" s="37">
        <v>0.8</v>
      </c>
      <c r="X6" s="27">
        <f aca="true" t="shared" si="8" ref="X6:X46">SUM(W6-0.8)*10</f>
        <v>0</v>
      </c>
      <c r="Y6" s="37">
        <v>2.5</v>
      </c>
      <c r="Z6" s="27">
        <f aca="true" t="shared" si="9" ref="Z6:Z46">SUM(Y6-2.5)</f>
        <v>0</v>
      </c>
      <c r="AA6" s="38">
        <f>LARGE((V6,X6,Z6),1)</f>
        <v>0</v>
      </c>
      <c r="AB6" s="36" t="s">
        <v>88</v>
      </c>
      <c r="AC6" s="27">
        <f aca="true" t="shared" si="10" ref="AC6:AC46">SUM(AB6+0.5)/1.5</f>
        <v>0</v>
      </c>
      <c r="AD6" s="36">
        <v>3</v>
      </c>
      <c r="AE6" s="27">
        <f aca="true" t="shared" si="11" ref="AE6:AE46">SUM(AD6-3)/6</f>
        <v>0</v>
      </c>
      <c r="AF6" s="36" t="s">
        <v>89</v>
      </c>
      <c r="AG6" s="27">
        <f aca="true" t="shared" si="12" ref="AG6:AG46">SUM(AF6+2)/5</f>
        <v>0</v>
      </c>
      <c r="AH6" s="37">
        <v>11</v>
      </c>
      <c r="AI6" s="27">
        <f aca="true" t="shared" si="13" ref="AI6:AI46">SUM(AH6-11)/4</f>
        <v>0</v>
      </c>
      <c r="AJ6" s="38">
        <f>LARGE((AC6,AE6,AG6,AI6),1)</f>
        <v>0</v>
      </c>
      <c r="AK6" s="39">
        <v>0</v>
      </c>
      <c r="AL6" s="39">
        <v>0</v>
      </c>
      <c r="AM6" s="39">
        <v>0</v>
      </c>
      <c r="AN6" s="38">
        <f aca="true" t="shared" si="14" ref="AN6:AN46">LARGE(AK6:AM6,1)</f>
        <v>0</v>
      </c>
      <c r="AO6" s="32">
        <f aca="true" t="shared" si="15" ref="AO6:AO46">SUM(E6+G6+J6+L6+O6+Q6+S6+V6+X6+Z6+AC6+AE6+AG6+AI6+AK6+AL6+AM6)</f>
        <v>0</v>
      </c>
      <c r="AP6" s="27">
        <f aca="true" t="shared" si="16" ref="AP6:AP46">SUM(H6+M6+T6+AA6+AJ6+AN6)</f>
        <v>0</v>
      </c>
      <c r="AQ6" s="27">
        <f>SMALL((M6,H6,T6,AA6,AJ6,AN6),1)</f>
        <v>0</v>
      </c>
      <c r="AR6" s="27">
        <f>SMALL((M6,H6,T6,AA6,AJ6,AN6),2)</f>
        <v>0</v>
      </c>
      <c r="AS6" s="33">
        <f aca="true" t="shared" si="17" ref="AS6:AS46">SUM(AP6-AR6-AQ6)</f>
        <v>0</v>
      </c>
    </row>
    <row r="7" spans="1:45" ht="12.75">
      <c r="A7" s="21">
        <v>2</v>
      </c>
      <c r="B7" s="3" t="s">
        <v>0</v>
      </c>
      <c r="C7" s="3" t="s">
        <v>2</v>
      </c>
      <c r="D7" s="36" t="s">
        <v>86</v>
      </c>
      <c r="E7" s="27">
        <f t="shared" si="0"/>
        <v>0</v>
      </c>
      <c r="F7" s="37">
        <v>0</v>
      </c>
      <c r="G7" s="27">
        <f t="shared" si="1"/>
        <v>0</v>
      </c>
      <c r="H7" s="38">
        <f>LARGE((E7,G7),1)</f>
        <v>0</v>
      </c>
      <c r="I7" s="37">
        <v>56.6</v>
      </c>
      <c r="J7" s="27">
        <f t="shared" si="2"/>
        <v>0</v>
      </c>
      <c r="K7" s="36" t="s">
        <v>87</v>
      </c>
      <c r="L7" s="27">
        <f t="shared" si="3"/>
        <v>0</v>
      </c>
      <c r="M7" s="38">
        <f>LARGE((J7,L7),1)</f>
        <v>0</v>
      </c>
      <c r="N7" s="42">
        <v>14.5</v>
      </c>
      <c r="O7" s="41">
        <f t="shared" si="4"/>
        <v>0</v>
      </c>
      <c r="P7" s="42">
        <v>22</v>
      </c>
      <c r="Q7" s="41">
        <f t="shared" si="5"/>
        <v>0</v>
      </c>
      <c r="R7" s="42">
        <v>540</v>
      </c>
      <c r="S7" s="41">
        <f t="shared" si="6"/>
        <v>0</v>
      </c>
      <c r="T7" s="47">
        <f>LARGE((O7,Q7,S7),1)</f>
        <v>0</v>
      </c>
      <c r="U7" s="44">
        <v>1.3</v>
      </c>
      <c r="V7" s="27">
        <f t="shared" si="7"/>
        <v>0</v>
      </c>
      <c r="W7" s="37">
        <v>0.8</v>
      </c>
      <c r="X7" s="27">
        <f t="shared" si="8"/>
        <v>0</v>
      </c>
      <c r="Y7" s="37">
        <v>2.5</v>
      </c>
      <c r="Z7" s="27">
        <f t="shared" si="9"/>
        <v>0</v>
      </c>
      <c r="AA7" s="38">
        <f>LARGE((V7,X7,Z7),1)</f>
        <v>0</v>
      </c>
      <c r="AB7" s="36" t="s">
        <v>88</v>
      </c>
      <c r="AC7" s="27">
        <f t="shared" si="10"/>
        <v>0</v>
      </c>
      <c r="AD7" s="36">
        <v>3</v>
      </c>
      <c r="AE7" s="27">
        <f t="shared" si="11"/>
        <v>0</v>
      </c>
      <c r="AF7" s="36" t="s">
        <v>89</v>
      </c>
      <c r="AG7" s="27">
        <f t="shared" si="12"/>
        <v>0</v>
      </c>
      <c r="AH7" s="37">
        <v>11</v>
      </c>
      <c r="AI7" s="27">
        <f t="shared" si="13"/>
        <v>0</v>
      </c>
      <c r="AJ7" s="38">
        <f>LARGE((AC7,AE7,AG7,AI7),1)</f>
        <v>0</v>
      </c>
      <c r="AK7" s="39">
        <v>0</v>
      </c>
      <c r="AL7" s="39">
        <v>0</v>
      </c>
      <c r="AM7" s="39">
        <v>0</v>
      </c>
      <c r="AN7" s="38">
        <f t="shared" si="14"/>
        <v>0</v>
      </c>
      <c r="AO7" s="32">
        <f t="shared" si="15"/>
        <v>0</v>
      </c>
      <c r="AP7" s="27">
        <f t="shared" si="16"/>
        <v>0</v>
      </c>
      <c r="AQ7" s="27">
        <f>SMALL((M7,H7,T7,AA7,AJ7,AN7),1)</f>
        <v>0</v>
      </c>
      <c r="AR7" s="27">
        <f>SMALL((M7,H7,T7,AA7,AJ7,AN7),2)</f>
        <v>0</v>
      </c>
      <c r="AS7" s="33">
        <f t="shared" si="17"/>
        <v>0</v>
      </c>
    </row>
    <row r="8" spans="1:45" ht="12.75">
      <c r="A8" s="21">
        <v>3</v>
      </c>
      <c r="B8" s="3" t="s">
        <v>0</v>
      </c>
      <c r="C8" s="3" t="s">
        <v>3</v>
      </c>
      <c r="D8" s="36" t="s">
        <v>86</v>
      </c>
      <c r="E8" s="27">
        <f t="shared" si="0"/>
        <v>0</v>
      </c>
      <c r="F8" s="37">
        <v>0</v>
      </c>
      <c r="G8" s="27">
        <f t="shared" si="1"/>
        <v>0</v>
      </c>
      <c r="H8" s="38">
        <f>LARGE((E8,G8),1)</f>
        <v>0</v>
      </c>
      <c r="I8" s="37">
        <v>56.6</v>
      </c>
      <c r="J8" s="27">
        <f t="shared" si="2"/>
        <v>0</v>
      </c>
      <c r="K8" s="36" t="s">
        <v>87</v>
      </c>
      <c r="L8" s="27">
        <f t="shared" si="3"/>
        <v>0</v>
      </c>
      <c r="M8" s="38">
        <f>LARGE((J8,L8),1)</f>
        <v>0</v>
      </c>
      <c r="N8" s="42">
        <v>14.5</v>
      </c>
      <c r="O8" s="41">
        <f t="shared" si="4"/>
        <v>0</v>
      </c>
      <c r="P8" s="42">
        <v>22</v>
      </c>
      <c r="Q8" s="41">
        <f t="shared" si="5"/>
        <v>0</v>
      </c>
      <c r="R8" s="42">
        <v>540</v>
      </c>
      <c r="S8" s="41">
        <f t="shared" si="6"/>
        <v>0</v>
      </c>
      <c r="T8" s="47">
        <f>LARGE((O8,Q8,S8),1)</f>
        <v>0</v>
      </c>
      <c r="U8" s="44">
        <v>1.3</v>
      </c>
      <c r="V8" s="27">
        <f t="shared" si="7"/>
        <v>0</v>
      </c>
      <c r="W8" s="37">
        <v>0.8</v>
      </c>
      <c r="X8" s="27">
        <f t="shared" si="8"/>
        <v>0</v>
      </c>
      <c r="Y8" s="37">
        <v>2.5</v>
      </c>
      <c r="Z8" s="27">
        <f t="shared" si="9"/>
        <v>0</v>
      </c>
      <c r="AA8" s="38">
        <f>LARGE((V8,X8,Z8),1)</f>
        <v>0</v>
      </c>
      <c r="AB8" s="36" t="s">
        <v>88</v>
      </c>
      <c r="AC8" s="27">
        <f t="shared" si="10"/>
        <v>0</v>
      </c>
      <c r="AD8" s="36">
        <v>3</v>
      </c>
      <c r="AE8" s="27">
        <f t="shared" si="11"/>
        <v>0</v>
      </c>
      <c r="AF8" s="36" t="s">
        <v>89</v>
      </c>
      <c r="AG8" s="27">
        <f t="shared" si="12"/>
        <v>0</v>
      </c>
      <c r="AH8" s="37">
        <v>11</v>
      </c>
      <c r="AI8" s="27">
        <f t="shared" si="13"/>
        <v>0</v>
      </c>
      <c r="AJ8" s="38">
        <f>LARGE((AC8,AE8,AG8,AI8),1)</f>
        <v>0</v>
      </c>
      <c r="AK8" s="39">
        <v>0</v>
      </c>
      <c r="AL8" s="39">
        <v>0</v>
      </c>
      <c r="AM8" s="39">
        <v>0</v>
      </c>
      <c r="AN8" s="38">
        <f t="shared" si="14"/>
        <v>0</v>
      </c>
      <c r="AO8" s="32">
        <f t="shared" si="15"/>
        <v>0</v>
      </c>
      <c r="AP8" s="27">
        <f t="shared" si="16"/>
        <v>0</v>
      </c>
      <c r="AQ8" s="27">
        <f>SMALL((M8,H8,T8,AA8,AJ8,AN8),1)</f>
        <v>0</v>
      </c>
      <c r="AR8" s="27">
        <f>SMALL((M8,H8,T8,AA8,AJ8,AN8),2)</f>
        <v>0</v>
      </c>
      <c r="AS8" s="33">
        <f t="shared" si="17"/>
        <v>0</v>
      </c>
    </row>
    <row r="9" spans="1:45" ht="12.75">
      <c r="A9" s="21">
        <v>4</v>
      </c>
      <c r="B9" s="3" t="s">
        <v>4</v>
      </c>
      <c r="C9" s="3" t="s">
        <v>5</v>
      </c>
      <c r="D9" s="36" t="s">
        <v>86</v>
      </c>
      <c r="E9" s="27">
        <f t="shared" si="0"/>
        <v>0</v>
      </c>
      <c r="F9" s="37">
        <v>0</v>
      </c>
      <c r="G9" s="27">
        <f t="shared" si="1"/>
        <v>0</v>
      </c>
      <c r="H9" s="38">
        <f>LARGE((E9,G9),1)</f>
        <v>0</v>
      </c>
      <c r="I9" s="37">
        <v>56.6</v>
      </c>
      <c r="J9" s="27">
        <f t="shared" si="2"/>
        <v>0</v>
      </c>
      <c r="K9" s="36" t="s">
        <v>87</v>
      </c>
      <c r="L9" s="27">
        <f t="shared" si="3"/>
        <v>0</v>
      </c>
      <c r="M9" s="38">
        <f>LARGE((J9,L9),1)</f>
        <v>0</v>
      </c>
      <c r="N9" s="42">
        <v>14.5</v>
      </c>
      <c r="O9" s="41">
        <f t="shared" si="4"/>
        <v>0</v>
      </c>
      <c r="P9" s="42">
        <v>22</v>
      </c>
      <c r="Q9" s="41">
        <f t="shared" si="5"/>
        <v>0</v>
      </c>
      <c r="R9" s="42">
        <v>540</v>
      </c>
      <c r="S9" s="41">
        <f t="shared" si="6"/>
        <v>0</v>
      </c>
      <c r="T9" s="47">
        <f>LARGE((O9,Q9,S9),1)</f>
        <v>0</v>
      </c>
      <c r="U9" s="44">
        <v>1.3</v>
      </c>
      <c r="V9" s="27">
        <f t="shared" si="7"/>
        <v>0</v>
      </c>
      <c r="W9" s="37">
        <v>0.8</v>
      </c>
      <c r="X9" s="27">
        <f t="shared" si="8"/>
        <v>0</v>
      </c>
      <c r="Y9" s="37">
        <v>2.5</v>
      </c>
      <c r="Z9" s="27">
        <f t="shared" si="9"/>
        <v>0</v>
      </c>
      <c r="AA9" s="38">
        <f>LARGE((V9,X9,Z9),1)</f>
        <v>0</v>
      </c>
      <c r="AB9" s="36" t="s">
        <v>88</v>
      </c>
      <c r="AC9" s="27">
        <f t="shared" si="10"/>
        <v>0</v>
      </c>
      <c r="AD9" s="36">
        <v>3</v>
      </c>
      <c r="AE9" s="27">
        <f t="shared" si="11"/>
        <v>0</v>
      </c>
      <c r="AF9" s="36" t="s">
        <v>89</v>
      </c>
      <c r="AG9" s="27">
        <f t="shared" si="12"/>
        <v>0</v>
      </c>
      <c r="AH9" s="37">
        <v>11</v>
      </c>
      <c r="AI9" s="27">
        <f t="shared" si="13"/>
        <v>0</v>
      </c>
      <c r="AJ9" s="38">
        <f>LARGE((AC9,AE9,AG9,AI9),1)</f>
        <v>0</v>
      </c>
      <c r="AK9" s="39">
        <v>0</v>
      </c>
      <c r="AL9" s="39">
        <v>0</v>
      </c>
      <c r="AM9" s="39">
        <v>0</v>
      </c>
      <c r="AN9" s="38">
        <f t="shared" si="14"/>
        <v>0</v>
      </c>
      <c r="AO9" s="32">
        <f t="shared" si="15"/>
        <v>0</v>
      </c>
      <c r="AP9" s="27">
        <f t="shared" si="16"/>
        <v>0</v>
      </c>
      <c r="AQ9" s="27">
        <f>SMALL((M9,H9,T9,AA9,AJ9,AN9),1)</f>
        <v>0</v>
      </c>
      <c r="AR9" s="27">
        <f>SMALL((M9,H9,T9,AA9,AJ9,AN9),2)</f>
        <v>0</v>
      </c>
      <c r="AS9" s="33">
        <f t="shared" si="17"/>
        <v>0</v>
      </c>
    </row>
    <row r="10" spans="1:45" ht="12.75">
      <c r="A10" s="21">
        <v>5</v>
      </c>
      <c r="B10" s="3" t="s">
        <v>4</v>
      </c>
      <c r="C10" s="3" t="s">
        <v>49</v>
      </c>
      <c r="D10" s="36" t="s">
        <v>86</v>
      </c>
      <c r="E10" s="27">
        <f t="shared" si="0"/>
        <v>0</v>
      </c>
      <c r="F10" s="37">
        <v>0</v>
      </c>
      <c r="G10" s="27">
        <f t="shared" si="1"/>
        <v>0</v>
      </c>
      <c r="H10" s="38">
        <f>LARGE((E10,G10),1)</f>
        <v>0</v>
      </c>
      <c r="I10" s="37">
        <v>56.6</v>
      </c>
      <c r="J10" s="27">
        <f t="shared" si="2"/>
        <v>0</v>
      </c>
      <c r="K10" s="36" t="s">
        <v>87</v>
      </c>
      <c r="L10" s="27">
        <f t="shared" si="3"/>
        <v>0</v>
      </c>
      <c r="M10" s="38">
        <f>LARGE((J10,L10),1)</f>
        <v>0</v>
      </c>
      <c r="N10" s="42">
        <v>14.5</v>
      </c>
      <c r="O10" s="41">
        <f t="shared" si="4"/>
        <v>0</v>
      </c>
      <c r="P10" s="42">
        <v>22</v>
      </c>
      <c r="Q10" s="41">
        <f t="shared" si="5"/>
        <v>0</v>
      </c>
      <c r="R10" s="42">
        <v>540</v>
      </c>
      <c r="S10" s="41">
        <f t="shared" si="6"/>
        <v>0</v>
      </c>
      <c r="T10" s="47">
        <f>LARGE((O10,Q10,S10),1)</f>
        <v>0</v>
      </c>
      <c r="U10" s="44">
        <v>1.3</v>
      </c>
      <c r="V10" s="27">
        <f t="shared" si="7"/>
        <v>0</v>
      </c>
      <c r="W10" s="37">
        <v>0.8</v>
      </c>
      <c r="X10" s="27">
        <f t="shared" si="8"/>
        <v>0</v>
      </c>
      <c r="Y10" s="37">
        <v>2.5</v>
      </c>
      <c r="Z10" s="27">
        <f t="shared" si="9"/>
        <v>0</v>
      </c>
      <c r="AA10" s="38">
        <f>LARGE((V10,X10,Z10),1)</f>
        <v>0</v>
      </c>
      <c r="AB10" s="36" t="s">
        <v>88</v>
      </c>
      <c r="AC10" s="27">
        <f t="shared" si="10"/>
        <v>0</v>
      </c>
      <c r="AD10" s="36">
        <v>3</v>
      </c>
      <c r="AE10" s="27">
        <f t="shared" si="11"/>
        <v>0</v>
      </c>
      <c r="AF10" s="36" t="s">
        <v>89</v>
      </c>
      <c r="AG10" s="27">
        <f t="shared" si="12"/>
        <v>0</v>
      </c>
      <c r="AH10" s="37">
        <v>11</v>
      </c>
      <c r="AI10" s="27">
        <f t="shared" si="13"/>
        <v>0</v>
      </c>
      <c r="AJ10" s="38">
        <f>LARGE((AC10,AE10,AG10,AI10),1)</f>
        <v>0</v>
      </c>
      <c r="AK10" s="39">
        <v>0</v>
      </c>
      <c r="AL10" s="39">
        <v>0</v>
      </c>
      <c r="AM10" s="39">
        <v>0</v>
      </c>
      <c r="AN10" s="38">
        <f t="shared" si="14"/>
        <v>0</v>
      </c>
      <c r="AO10" s="32">
        <f t="shared" si="15"/>
        <v>0</v>
      </c>
      <c r="AP10" s="27">
        <f t="shared" si="16"/>
        <v>0</v>
      </c>
      <c r="AQ10" s="27">
        <f>SMALL((M10,H10,T10,AA10,AJ10,AN10),1)</f>
        <v>0</v>
      </c>
      <c r="AR10" s="27">
        <f>SMALL((M10,H10,T10,AA10,AJ10,AN10),2)</f>
        <v>0</v>
      </c>
      <c r="AS10" s="33">
        <f t="shared" si="17"/>
        <v>0</v>
      </c>
    </row>
    <row r="11" spans="1:45" ht="12.75">
      <c r="A11" s="21">
        <v>6</v>
      </c>
      <c r="B11" s="3" t="s">
        <v>6</v>
      </c>
      <c r="C11" s="3" t="s">
        <v>7</v>
      </c>
      <c r="D11" s="36" t="s">
        <v>86</v>
      </c>
      <c r="E11" s="27">
        <f t="shared" si="0"/>
        <v>0</v>
      </c>
      <c r="F11" s="37">
        <v>0</v>
      </c>
      <c r="G11" s="27">
        <f t="shared" si="1"/>
        <v>0</v>
      </c>
      <c r="H11" s="38">
        <f>LARGE((E11,G11),1)</f>
        <v>0</v>
      </c>
      <c r="I11" s="37">
        <v>56.6</v>
      </c>
      <c r="J11" s="27">
        <f t="shared" si="2"/>
        <v>0</v>
      </c>
      <c r="K11" s="36" t="s">
        <v>87</v>
      </c>
      <c r="L11" s="27">
        <f t="shared" si="3"/>
        <v>0</v>
      </c>
      <c r="M11" s="38">
        <f>LARGE((J11,L11),1)</f>
        <v>0</v>
      </c>
      <c r="N11" s="42">
        <v>14.5</v>
      </c>
      <c r="O11" s="41">
        <f t="shared" si="4"/>
        <v>0</v>
      </c>
      <c r="P11" s="42">
        <v>22</v>
      </c>
      <c r="Q11" s="41">
        <f t="shared" si="5"/>
        <v>0</v>
      </c>
      <c r="R11" s="42">
        <v>540</v>
      </c>
      <c r="S11" s="41">
        <f t="shared" si="6"/>
        <v>0</v>
      </c>
      <c r="T11" s="47">
        <f>LARGE((O11,Q11,S11),1)</f>
        <v>0</v>
      </c>
      <c r="U11" s="44">
        <v>1.3</v>
      </c>
      <c r="V11" s="27">
        <f t="shared" si="7"/>
        <v>0</v>
      </c>
      <c r="W11" s="37">
        <v>0.8</v>
      </c>
      <c r="X11" s="27">
        <f t="shared" si="8"/>
        <v>0</v>
      </c>
      <c r="Y11" s="37">
        <v>2.5</v>
      </c>
      <c r="Z11" s="27">
        <f t="shared" si="9"/>
        <v>0</v>
      </c>
      <c r="AA11" s="38">
        <f>LARGE((V11,X11,Z11),1)</f>
        <v>0</v>
      </c>
      <c r="AB11" s="36" t="s">
        <v>88</v>
      </c>
      <c r="AC11" s="27">
        <f t="shared" si="10"/>
        <v>0</v>
      </c>
      <c r="AD11" s="36">
        <v>3</v>
      </c>
      <c r="AE11" s="27">
        <f t="shared" si="11"/>
        <v>0</v>
      </c>
      <c r="AF11" s="36" t="s">
        <v>89</v>
      </c>
      <c r="AG11" s="27">
        <f t="shared" si="12"/>
        <v>0</v>
      </c>
      <c r="AH11" s="37">
        <v>11</v>
      </c>
      <c r="AI11" s="27">
        <f t="shared" si="13"/>
        <v>0</v>
      </c>
      <c r="AJ11" s="38">
        <f>LARGE((AC11,AE11,AG11,AI11),1)</f>
        <v>0</v>
      </c>
      <c r="AK11" s="39">
        <v>0</v>
      </c>
      <c r="AL11" s="39">
        <v>0</v>
      </c>
      <c r="AM11" s="39">
        <v>0</v>
      </c>
      <c r="AN11" s="38">
        <f t="shared" si="14"/>
        <v>0</v>
      </c>
      <c r="AO11" s="32">
        <f t="shared" si="15"/>
        <v>0</v>
      </c>
      <c r="AP11" s="27">
        <f t="shared" si="16"/>
        <v>0</v>
      </c>
      <c r="AQ11" s="27">
        <f>SMALL((M11,H11,T11,AA11,AJ11,AN11),1)</f>
        <v>0</v>
      </c>
      <c r="AR11" s="27">
        <f>SMALL((M11,H11,T11,AA11,AJ11,AN11),2)</f>
        <v>0</v>
      </c>
      <c r="AS11" s="33">
        <f t="shared" si="17"/>
        <v>0</v>
      </c>
    </row>
    <row r="12" spans="1:45" ht="12.75">
      <c r="A12" s="21">
        <v>7</v>
      </c>
      <c r="B12" s="3" t="s">
        <v>8</v>
      </c>
      <c r="C12" s="3" t="s">
        <v>9</v>
      </c>
      <c r="D12" s="36" t="s">
        <v>86</v>
      </c>
      <c r="E12" s="27">
        <f t="shared" si="0"/>
        <v>0</v>
      </c>
      <c r="F12" s="37">
        <v>0</v>
      </c>
      <c r="G12" s="27">
        <f t="shared" si="1"/>
        <v>0</v>
      </c>
      <c r="H12" s="38">
        <f>LARGE((E12,G12),1)</f>
        <v>0</v>
      </c>
      <c r="I12" s="37">
        <v>56.6</v>
      </c>
      <c r="J12" s="27">
        <f t="shared" si="2"/>
        <v>0</v>
      </c>
      <c r="K12" s="36" t="s">
        <v>87</v>
      </c>
      <c r="L12" s="27">
        <f t="shared" si="3"/>
        <v>0</v>
      </c>
      <c r="M12" s="38">
        <f>LARGE((J12,L12),1)</f>
        <v>0</v>
      </c>
      <c r="N12" s="42">
        <v>14.5</v>
      </c>
      <c r="O12" s="41">
        <f t="shared" si="4"/>
        <v>0</v>
      </c>
      <c r="P12" s="42">
        <v>22</v>
      </c>
      <c r="Q12" s="41">
        <f t="shared" si="5"/>
        <v>0</v>
      </c>
      <c r="R12" s="42">
        <v>540</v>
      </c>
      <c r="S12" s="41">
        <f t="shared" si="6"/>
        <v>0</v>
      </c>
      <c r="T12" s="47">
        <f>LARGE((O12,Q12,S12),1)</f>
        <v>0</v>
      </c>
      <c r="U12" s="44">
        <v>1.3</v>
      </c>
      <c r="V12" s="27">
        <f t="shared" si="7"/>
        <v>0</v>
      </c>
      <c r="W12" s="37">
        <v>0.8</v>
      </c>
      <c r="X12" s="27">
        <f t="shared" si="8"/>
        <v>0</v>
      </c>
      <c r="Y12" s="37">
        <v>2.5</v>
      </c>
      <c r="Z12" s="27">
        <f t="shared" si="9"/>
        <v>0</v>
      </c>
      <c r="AA12" s="38">
        <f>LARGE((V12,X12,Z12),1)</f>
        <v>0</v>
      </c>
      <c r="AB12" s="36" t="s">
        <v>88</v>
      </c>
      <c r="AC12" s="27">
        <f t="shared" si="10"/>
        <v>0</v>
      </c>
      <c r="AD12" s="36">
        <v>3</v>
      </c>
      <c r="AE12" s="27">
        <f t="shared" si="11"/>
        <v>0</v>
      </c>
      <c r="AF12" s="36" t="s">
        <v>89</v>
      </c>
      <c r="AG12" s="27">
        <f t="shared" si="12"/>
        <v>0</v>
      </c>
      <c r="AH12" s="37">
        <v>11</v>
      </c>
      <c r="AI12" s="27">
        <f t="shared" si="13"/>
        <v>0</v>
      </c>
      <c r="AJ12" s="38">
        <f>LARGE((AC12,AE12,AG12,AI12),1)</f>
        <v>0</v>
      </c>
      <c r="AK12" s="39">
        <v>0</v>
      </c>
      <c r="AL12" s="39">
        <v>0</v>
      </c>
      <c r="AM12" s="39">
        <v>0</v>
      </c>
      <c r="AN12" s="38">
        <f t="shared" si="14"/>
        <v>0</v>
      </c>
      <c r="AO12" s="32">
        <f t="shared" si="15"/>
        <v>0</v>
      </c>
      <c r="AP12" s="27">
        <f t="shared" si="16"/>
        <v>0</v>
      </c>
      <c r="AQ12" s="27">
        <f>SMALL((M12,H12,T12,AA12,AJ12,AN12),1)</f>
        <v>0</v>
      </c>
      <c r="AR12" s="27">
        <f>SMALL((M12,H12,T12,AA12,AJ12,AN12),2)</f>
        <v>0</v>
      </c>
      <c r="AS12" s="33">
        <f t="shared" si="17"/>
        <v>0</v>
      </c>
    </row>
    <row r="13" spans="1:45" ht="12.75">
      <c r="A13" s="21">
        <v>8</v>
      </c>
      <c r="B13" s="3" t="s">
        <v>8</v>
      </c>
      <c r="C13" s="3" t="s">
        <v>10</v>
      </c>
      <c r="D13" s="36" t="s">
        <v>86</v>
      </c>
      <c r="E13" s="27">
        <f t="shared" si="0"/>
        <v>0</v>
      </c>
      <c r="F13" s="37">
        <v>0</v>
      </c>
      <c r="G13" s="27">
        <f t="shared" si="1"/>
        <v>0</v>
      </c>
      <c r="H13" s="38">
        <f>LARGE((E13,G13),1)</f>
        <v>0</v>
      </c>
      <c r="I13" s="37">
        <v>56.6</v>
      </c>
      <c r="J13" s="27">
        <f t="shared" si="2"/>
        <v>0</v>
      </c>
      <c r="K13" s="36" t="s">
        <v>87</v>
      </c>
      <c r="L13" s="27">
        <f t="shared" si="3"/>
        <v>0</v>
      </c>
      <c r="M13" s="38">
        <f>LARGE((J13,L13),1)</f>
        <v>0</v>
      </c>
      <c r="N13" s="42">
        <v>14.5</v>
      </c>
      <c r="O13" s="41">
        <f t="shared" si="4"/>
        <v>0</v>
      </c>
      <c r="P13" s="42">
        <v>22</v>
      </c>
      <c r="Q13" s="41">
        <f t="shared" si="5"/>
        <v>0</v>
      </c>
      <c r="R13" s="42">
        <v>540</v>
      </c>
      <c r="S13" s="41">
        <f t="shared" si="6"/>
        <v>0</v>
      </c>
      <c r="T13" s="47">
        <f>LARGE((O13,Q13,S13),1)</f>
        <v>0</v>
      </c>
      <c r="U13" s="44">
        <v>1.3</v>
      </c>
      <c r="V13" s="27">
        <f t="shared" si="7"/>
        <v>0</v>
      </c>
      <c r="W13" s="37">
        <v>0.8</v>
      </c>
      <c r="X13" s="27">
        <f t="shared" si="8"/>
        <v>0</v>
      </c>
      <c r="Y13" s="37">
        <v>2.5</v>
      </c>
      <c r="Z13" s="27">
        <f t="shared" si="9"/>
        <v>0</v>
      </c>
      <c r="AA13" s="38">
        <f>LARGE((V13,X13,Z13),1)</f>
        <v>0</v>
      </c>
      <c r="AB13" s="36" t="s">
        <v>88</v>
      </c>
      <c r="AC13" s="27">
        <f t="shared" si="10"/>
        <v>0</v>
      </c>
      <c r="AD13" s="36">
        <v>3</v>
      </c>
      <c r="AE13" s="27">
        <f t="shared" si="11"/>
        <v>0</v>
      </c>
      <c r="AF13" s="36" t="s">
        <v>89</v>
      </c>
      <c r="AG13" s="27">
        <f t="shared" si="12"/>
        <v>0</v>
      </c>
      <c r="AH13" s="37">
        <v>11</v>
      </c>
      <c r="AI13" s="27">
        <f t="shared" si="13"/>
        <v>0</v>
      </c>
      <c r="AJ13" s="38">
        <f>LARGE((AC13,AE13,AG13,AI13),1)</f>
        <v>0</v>
      </c>
      <c r="AK13" s="39">
        <v>0</v>
      </c>
      <c r="AL13" s="39">
        <v>0</v>
      </c>
      <c r="AM13" s="39">
        <v>0</v>
      </c>
      <c r="AN13" s="38">
        <f t="shared" si="14"/>
        <v>0</v>
      </c>
      <c r="AO13" s="32">
        <f t="shared" si="15"/>
        <v>0</v>
      </c>
      <c r="AP13" s="27">
        <f t="shared" si="16"/>
        <v>0</v>
      </c>
      <c r="AQ13" s="27">
        <f>SMALL((M13,H13,T13,AA13,AJ13,AN13),1)</f>
        <v>0</v>
      </c>
      <c r="AR13" s="27">
        <f>SMALL((M13,H13,T13,AA13,AJ13,AN13),2)</f>
        <v>0</v>
      </c>
      <c r="AS13" s="33">
        <f t="shared" si="17"/>
        <v>0</v>
      </c>
    </row>
    <row r="14" spans="1:45" ht="12.75">
      <c r="A14" s="21">
        <v>9</v>
      </c>
      <c r="B14" s="3" t="s">
        <v>8</v>
      </c>
      <c r="C14" s="3" t="s">
        <v>11</v>
      </c>
      <c r="D14" s="36" t="s">
        <v>86</v>
      </c>
      <c r="E14" s="27">
        <f t="shared" si="0"/>
        <v>0</v>
      </c>
      <c r="F14" s="37">
        <v>0</v>
      </c>
      <c r="G14" s="27">
        <f t="shared" si="1"/>
        <v>0</v>
      </c>
      <c r="H14" s="38">
        <f>LARGE((E14,G14),1)</f>
        <v>0</v>
      </c>
      <c r="I14" s="37">
        <v>56.6</v>
      </c>
      <c r="J14" s="27">
        <f t="shared" si="2"/>
        <v>0</v>
      </c>
      <c r="K14" s="36" t="s">
        <v>87</v>
      </c>
      <c r="L14" s="27">
        <f t="shared" si="3"/>
        <v>0</v>
      </c>
      <c r="M14" s="38">
        <f>LARGE((J14,L14),1)</f>
        <v>0</v>
      </c>
      <c r="N14" s="42">
        <v>14.5</v>
      </c>
      <c r="O14" s="41">
        <f t="shared" si="4"/>
        <v>0</v>
      </c>
      <c r="P14" s="42">
        <v>22</v>
      </c>
      <c r="Q14" s="41">
        <f t="shared" si="5"/>
        <v>0</v>
      </c>
      <c r="R14" s="42">
        <v>540</v>
      </c>
      <c r="S14" s="41">
        <f t="shared" si="6"/>
        <v>0</v>
      </c>
      <c r="T14" s="47">
        <f>LARGE((O14,Q14,S14),1)</f>
        <v>0</v>
      </c>
      <c r="U14" s="44">
        <v>1.3</v>
      </c>
      <c r="V14" s="27">
        <f t="shared" si="7"/>
        <v>0</v>
      </c>
      <c r="W14" s="37">
        <v>0.8</v>
      </c>
      <c r="X14" s="27">
        <f t="shared" si="8"/>
        <v>0</v>
      </c>
      <c r="Y14" s="37">
        <v>2.5</v>
      </c>
      <c r="Z14" s="27">
        <f t="shared" si="9"/>
        <v>0</v>
      </c>
      <c r="AA14" s="38">
        <f>LARGE((V14,X14,Z14),1)</f>
        <v>0</v>
      </c>
      <c r="AB14" s="36" t="s">
        <v>88</v>
      </c>
      <c r="AC14" s="27">
        <f t="shared" si="10"/>
        <v>0</v>
      </c>
      <c r="AD14" s="36">
        <v>3</v>
      </c>
      <c r="AE14" s="27">
        <f t="shared" si="11"/>
        <v>0</v>
      </c>
      <c r="AF14" s="36" t="s">
        <v>89</v>
      </c>
      <c r="AG14" s="27">
        <f t="shared" si="12"/>
        <v>0</v>
      </c>
      <c r="AH14" s="37">
        <v>11</v>
      </c>
      <c r="AI14" s="27">
        <f t="shared" si="13"/>
        <v>0</v>
      </c>
      <c r="AJ14" s="38">
        <f>LARGE((AC14,AE14,AG14,AI14),1)</f>
        <v>0</v>
      </c>
      <c r="AK14" s="39">
        <v>0</v>
      </c>
      <c r="AL14" s="39">
        <v>0</v>
      </c>
      <c r="AM14" s="39">
        <v>0</v>
      </c>
      <c r="AN14" s="38">
        <f t="shared" si="14"/>
        <v>0</v>
      </c>
      <c r="AO14" s="32">
        <f t="shared" si="15"/>
        <v>0</v>
      </c>
      <c r="AP14" s="27">
        <f t="shared" si="16"/>
        <v>0</v>
      </c>
      <c r="AQ14" s="27">
        <f>SMALL((M14,H14,T14,AA14,AJ14,AN14),1)</f>
        <v>0</v>
      </c>
      <c r="AR14" s="27">
        <f>SMALL((M14,H14,T14,AA14,AJ14,AN14),2)</f>
        <v>0</v>
      </c>
      <c r="AS14" s="33">
        <f t="shared" si="17"/>
        <v>0</v>
      </c>
    </row>
    <row r="15" spans="1:45" ht="12.75">
      <c r="A15" s="21">
        <v>10</v>
      </c>
      <c r="B15" s="3" t="s">
        <v>12</v>
      </c>
      <c r="C15" s="3" t="s">
        <v>13</v>
      </c>
      <c r="D15" s="36" t="s">
        <v>86</v>
      </c>
      <c r="E15" s="27">
        <f t="shared" si="0"/>
        <v>0</v>
      </c>
      <c r="F15" s="37">
        <v>0</v>
      </c>
      <c r="G15" s="27">
        <f t="shared" si="1"/>
        <v>0</v>
      </c>
      <c r="H15" s="38">
        <f>LARGE((E15,G15),1)</f>
        <v>0</v>
      </c>
      <c r="I15" s="37">
        <v>56.6</v>
      </c>
      <c r="J15" s="27">
        <f t="shared" si="2"/>
        <v>0</v>
      </c>
      <c r="K15" s="36" t="s">
        <v>87</v>
      </c>
      <c r="L15" s="27">
        <f t="shared" si="3"/>
        <v>0</v>
      </c>
      <c r="M15" s="38">
        <f>LARGE((J15,L15),1)</f>
        <v>0</v>
      </c>
      <c r="N15" s="42">
        <v>14.5</v>
      </c>
      <c r="O15" s="41">
        <f t="shared" si="4"/>
        <v>0</v>
      </c>
      <c r="P15" s="42">
        <v>22</v>
      </c>
      <c r="Q15" s="41">
        <f t="shared" si="5"/>
        <v>0</v>
      </c>
      <c r="R15" s="42">
        <v>540</v>
      </c>
      <c r="S15" s="41">
        <f t="shared" si="6"/>
        <v>0</v>
      </c>
      <c r="T15" s="47">
        <f>LARGE((O15,Q15,S15),1)</f>
        <v>0</v>
      </c>
      <c r="U15" s="44">
        <v>1.3</v>
      </c>
      <c r="V15" s="27">
        <f t="shared" si="7"/>
        <v>0</v>
      </c>
      <c r="W15" s="37">
        <v>0.8</v>
      </c>
      <c r="X15" s="27">
        <f t="shared" si="8"/>
        <v>0</v>
      </c>
      <c r="Y15" s="37">
        <v>2.5</v>
      </c>
      <c r="Z15" s="27">
        <f t="shared" si="9"/>
        <v>0</v>
      </c>
      <c r="AA15" s="38">
        <f>LARGE((V15,X15,Z15),1)</f>
        <v>0</v>
      </c>
      <c r="AB15" s="36" t="s">
        <v>88</v>
      </c>
      <c r="AC15" s="27">
        <f t="shared" si="10"/>
        <v>0</v>
      </c>
      <c r="AD15" s="36">
        <v>3</v>
      </c>
      <c r="AE15" s="27">
        <f t="shared" si="11"/>
        <v>0</v>
      </c>
      <c r="AF15" s="36" t="s">
        <v>89</v>
      </c>
      <c r="AG15" s="27">
        <f t="shared" si="12"/>
        <v>0</v>
      </c>
      <c r="AH15" s="37">
        <v>11</v>
      </c>
      <c r="AI15" s="27">
        <f t="shared" si="13"/>
        <v>0</v>
      </c>
      <c r="AJ15" s="38">
        <f>LARGE((AC15,AE15,AG15,AI15),1)</f>
        <v>0</v>
      </c>
      <c r="AK15" s="39">
        <v>0</v>
      </c>
      <c r="AL15" s="39">
        <v>0</v>
      </c>
      <c r="AM15" s="39">
        <v>0</v>
      </c>
      <c r="AN15" s="38">
        <f t="shared" si="14"/>
        <v>0</v>
      </c>
      <c r="AO15" s="32">
        <f t="shared" si="15"/>
        <v>0</v>
      </c>
      <c r="AP15" s="27">
        <f t="shared" si="16"/>
        <v>0</v>
      </c>
      <c r="AQ15" s="27">
        <f>SMALL((M15,H15,T15,AA15,AJ15,AN15),1)</f>
        <v>0</v>
      </c>
      <c r="AR15" s="27">
        <f>SMALL((M15,H15,T15,AA15,AJ15,AN15),2)</f>
        <v>0</v>
      </c>
      <c r="AS15" s="33">
        <f t="shared" si="17"/>
        <v>0</v>
      </c>
    </row>
    <row r="16" spans="1:45" ht="12.75">
      <c r="A16" s="21">
        <v>11</v>
      </c>
      <c r="B16" s="3" t="s">
        <v>14</v>
      </c>
      <c r="C16" s="3" t="s">
        <v>13</v>
      </c>
      <c r="D16" s="36" t="s">
        <v>86</v>
      </c>
      <c r="E16" s="27">
        <f t="shared" si="0"/>
        <v>0</v>
      </c>
      <c r="F16" s="37">
        <v>0</v>
      </c>
      <c r="G16" s="27">
        <f t="shared" si="1"/>
        <v>0</v>
      </c>
      <c r="H16" s="38">
        <f>LARGE((E16,G16),1)</f>
        <v>0</v>
      </c>
      <c r="I16" s="37">
        <v>56.6</v>
      </c>
      <c r="J16" s="27">
        <f t="shared" si="2"/>
        <v>0</v>
      </c>
      <c r="K16" s="36" t="s">
        <v>87</v>
      </c>
      <c r="L16" s="27">
        <f t="shared" si="3"/>
        <v>0</v>
      </c>
      <c r="M16" s="38">
        <f>LARGE((J16,L16),1)</f>
        <v>0</v>
      </c>
      <c r="N16" s="42">
        <v>14.5</v>
      </c>
      <c r="O16" s="41">
        <f t="shared" si="4"/>
        <v>0</v>
      </c>
      <c r="P16" s="42">
        <v>22</v>
      </c>
      <c r="Q16" s="41">
        <f t="shared" si="5"/>
        <v>0</v>
      </c>
      <c r="R16" s="42">
        <v>540</v>
      </c>
      <c r="S16" s="41">
        <f t="shared" si="6"/>
        <v>0</v>
      </c>
      <c r="T16" s="47">
        <f>LARGE((O16,Q16,S16),1)</f>
        <v>0</v>
      </c>
      <c r="U16" s="44">
        <v>1.3</v>
      </c>
      <c r="V16" s="27">
        <f t="shared" si="7"/>
        <v>0</v>
      </c>
      <c r="W16" s="37">
        <v>0.8</v>
      </c>
      <c r="X16" s="27">
        <f t="shared" si="8"/>
        <v>0</v>
      </c>
      <c r="Y16" s="37">
        <v>2.5</v>
      </c>
      <c r="Z16" s="27">
        <f t="shared" si="9"/>
        <v>0</v>
      </c>
      <c r="AA16" s="38">
        <f>LARGE((V16,X16,Z16),1)</f>
        <v>0</v>
      </c>
      <c r="AB16" s="36" t="s">
        <v>88</v>
      </c>
      <c r="AC16" s="27">
        <f t="shared" si="10"/>
        <v>0</v>
      </c>
      <c r="AD16" s="36">
        <v>3</v>
      </c>
      <c r="AE16" s="27">
        <f t="shared" si="11"/>
        <v>0</v>
      </c>
      <c r="AF16" s="36" t="s">
        <v>89</v>
      </c>
      <c r="AG16" s="27">
        <f t="shared" si="12"/>
        <v>0</v>
      </c>
      <c r="AH16" s="37">
        <v>11</v>
      </c>
      <c r="AI16" s="27">
        <f t="shared" si="13"/>
        <v>0</v>
      </c>
      <c r="AJ16" s="38">
        <f>LARGE((AC16,AE16,AG16,AI16),1)</f>
        <v>0</v>
      </c>
      <c r="AK16" s="39">
        <v>0</v>
      </c>
      <c r="AL16" s="39">
        <v>0</v>
      </c>
      <c r="AM16" s="39">
        <v>0</v>
      </c>
      <c r="AN16" s="38">
        <f t="shared" si="14"/>
        <v>0</v>
      </c>
      <c r="AO16" s="32">
        <f t="shared" si="15"/>
        <v>0</v>
      </c>
      <c r="AP16" s="27">
        <f t="shared" si="16"/>
        <v>0</v>
      </c>
      <c r="AQ16" s="27">
        <f>SMALL((M16,H16,T16,AA16,AJ16,AN16),1)</f>
        <v>0</v>
      </c>
      <c r="AR16" s="27">
        <f>SMALL((M16,H16,T16,AA16,AJ16,AN16),2)</f>
        <v>0</v>
      </c>
      <c r="AS16" s="33">
        <f t="shared" si="17"/>
        <v>0</v>
      </c>
    </row>
    <row r="17" spans="1:45" ht="12.75">
      <c r="A17" s="21">
        <v>12</v>
      </c>
      <c r="B17" s="3" t="s">
        <v>15</v>
      </c>
      <c r="C17" s="3" t="s">
        <v>11</v>
      </c>
      <c r="D17" s="36" t="s">
        <v>86</v>
      </c>
      <c r="E17" s="27">
        <f t="shared" si="0"/>
        <v>0</v>
      </c>
      <c r="F17" s="37">
        <v>0</v>
      </c>
      <c r="G17" s="27">
        <f t="shared" si="1"/>
        <v>0</v>
      </c>
      <c r="H17" s="38">
        <f>LARGE((E17,G17),1)</f>
        <v>0</v>
      </c>
      <c r="I17" s="37">
        <v>56.6</v>
      </c>
      <c r="J17" s="27">
        <f t="shared" si="2"/>
        <v>0</v>
      </c>
      <c r="K17" s="36" t="s">
        <v>87</v>
      </c>
      <c r="L17" s="27">
        <f t="shared" si="3"/>
        <v>0</v>
      </c>
      <c r="M17" s="38">
        <f>LARGE((J17,L17),1)</f>
        <v>0</v>
      </c>
      <c r="N17" s="42">
        <v>14.5</v>
      </c>
      <c r="O17" s="41">
        <f t="shared" si="4"/>
        <v>0</v>
      </c>
      <c r="P17" s="42">
        <v>22</v>
      </c>
      <c r="Q17" s="41">
        <f t="shared" si="5"/>
        <v>0</v>
      </c>
      <c r="R17" s="42">
        <v>540</v>
      </c>
      <c r="S17" s="41">
        <f t="shared" si="6"/>
        <v>0</v>
      </c>
      <c r="T17" s="47">
        <f>LARGE((O17,Q17,S17),1)</f>
        <v>0</v>
      </c>
      <c r="U17" s="44">
        <v>1.3</v>
      </c>
      <c r="V17" s="27">
        <f t="shared" si="7"/>
        <v>0</v>
      </c>
      <c r="W17" s="37">
        <v>0.8</v>
      </c>
      <c r="X17" s="27">
        <f t="shared" si="8"/>
        <v>0</v>
      </c>
      <c r="Y17" s="37">
        <v>2.5</v>
      </c>
      <c r="Z17" s="27">
        <f t="shared" si="9"/>
        <v>0</v>
      </c>
      <c r="AA17" s="38">
        <f>LARGE((V17,X17,Z17),1)</f>
        <v>0</v>
      </c>
      <c r="AB17" s="36" t="s">
        <v>88</v>
      </c>
      <c r="AC17" s="27">
        <f t="shared" si="10"/>
        <v>0</v>
      </c>
      <c r="AD17" s="36">
        <v>3</v>
      </c>
      <c r="AE17" s="27">
        <f t="shared" si="11"/>
        <v>0</v>
      </c>
      <c r="AF17" s="36" t="s">
        <v>89</v>
      </c>
      <c r="AG17" s="27">
        <f t="shared" si="12"/>
        <v>0</v>
      </c>
      <c r="AH17" s="37">
        <v>11</v>
      </c>
      <c r="AI17" s="27">
        <f t="shared" si="13"/>
        <v>0</v>
      </c>
      <c r="AJ17" s="38">
        <f>LARGE((AC17,AE17,AG17,AI17),1)</f>
        <v>0</v>
      </c>
      <c r="AK17" s="39">
        <v>0</v>
      </c>
      <c r="AL17" s="39">
        <v>0</v>
      </c>
      <c r="AM17" s="39">
        <v>0</v>
      </c>
      <c r="AN17" s="38">
        <f t="shared" si="14"/>
        <v>0</v>
      </c>
      <c r="AO17" s="32">
        <f t="shared" si="15"/>
        <v>0</v>
      </c>
      <c r="AP17" s="27">
        <f t="shared" si="16"/>
        <v>0</v>
      </c>
      <c r="AQ17" s="27">
        <f>SMALL((M17,H17,T17,AA17,AJ17,AN17),1)</f>
        <v>0</v>
      </c>
      <c r="AR17" s="27">
        <f>SMALL((M17,H17,T17,AA17,AJ17,AN17),2)</f>
        <v>0</v>
      </c>
      <c r="AS17" s="33">
        <f t="shared" si="17"/>
        <v>0</v>
      </c>
    </row>
    <row r="18" spans="1:45" ht="12.75">
      <c r="A18" s="21">
        <v>13</v>
      </c>
      <c r="B18" s="3" t="s">
        <v>15</v>
      </c>
      <c r="C18" s="3" t="s">
        <v>16</v>
      </c>
      <c r="D18" s="36" t="s">
        <v>86</v>
      </c>
      <c r="E18" s="27">
        <f t="shared" si="0"/>
        <v>0</v>
      </c>
      <c r="F18" s="37">
        <v>0</v>
      </c>
      <c r="G18" s="27">
        <f t="shared" si="1"/>
        <v>0</v>
      </c>
      <c r="H18" s="38">
        <f>LARGE((E18,G18),1)</f>
        <v>0</v>
      </c>
      <c r="I18" s="37">
        <v>56.6</v>
      </c>
      <c r="J18" s="27">
        <f t="shared" si="2"/>
        <v>0</v>
      </c>
      <c r="K18" s="36" t="s">
        <v>87</v>
      </c>
      <c r="L18" s="27">
        <f t="shared" si="3"/>
        <v>0</v>
      </c>
      <c r="M18" s="38">
        <f>LARGE((J18,L18),1)</f>
        <v>0</v>
      </c>
      <c r="N18" s="42">
        <v>14.5</v>
      </c>
      <c r="O18" s="41">
        <f t="shared" si="4"/>
        <v>0</v>
      </c>
      <c r="P18" s="42">
        <v>22</v>
      </c>
      <c r="Q18" s="41">
        <f t="shared" si="5"/>
        <v>0</v>
      </c>
      <c r="R18" s="42">
        <v>540</v>
      </c>
      <c r="S18" s="41">
        <f t="shared" si="6"/>
        <v>0</v>
      </c>
      <c r="T18" s="47">
        <f>LARGE((O18,Q18,S18),1)</f>
        <v>0</v>
      </c>
      <c r="U18" s="44">
        <v>1.3</v>
      </c>
      <c r="V18" s="27">
        <f t="shared" si="7"/>
        <v>0</v>
      </c>
      <c r="W18" s="37">
        <v>0.8</v>
      </c>
      <c r="X18" s="27">
        <f t="shared" si="8"/>
        <v>0</v>
      </c>
      <c r="Y18" s="37">
        <v>2.5</v>
      </c>
      <c r="Z18" s="27">
        <f t="shared" si="9"/>
        <v>0</v>
      </c>
      <c r="AA18" s="38">
        <f>LARGE((V18,X18,Z18),1)</f>
        <v>0</v>
      </c>
      <c r="AB18" s="36" t="s">
        <v>88</v>
      </c>
      <c r="AC18" s="27">
        <f t="shared" si="10"/>
        <v>0</v>
      </c>
      <c r="AD18" s="36">
        <v>3</v>
      </c>
      <c r="AE18" s="27">
        <f t="shared" si="11"/>
        <v>0</v>
      </c>
      <c r="AF18" s="36" t="s">
        <v>89</v>
      </c>
      <c r="AG18" s="27">
        <f t="shared" si="12"/>
        <v>0</v>
      </c>
      <c r="AH18" s="37">
        <v>11</v>
      </c>
      <c r="AI18" s="27">
        <f t="shared" si="13"/>
        <v>0</v>
      </c>
      <c r="AJ18" s="38">
        <f>LARGE((AC18,AE18,AG18,AI18),1)</f>
        <v>0</v>
      </c>
      <c r="AK18" s="39">
        <v>0</v>
      </c>
      <c r="AL18" s="39">
        <v>0</v>
      </c>
      <c r="AM18" s="39">
        <v>0</v>
      </c>
      <c r="AN18" s="38">
        <f t="shared" si="14"/>
        <v>0</v>
      </c>
      <c r="AO18" s="32">
        <f t="shared" si="15"/>
        <v>0</v>
      </c>
      <c r="AP18" s="27">
        <f t="shared" si="16"/>
        <v>0</v>
      </c>
      <c r="AQ18" s="27">
        <f>SMALL((M18,H18,T18,AA18,AJ18,AN18),1)</f>
        <v>0</v>
      </c>
      <c r="AR18" s="27">
        <f>SMALL((M18,H18,T18,AA18,AJ18,AN18),2)</f>
        <v>0</v>
      </c>
      <c r="AS18" s="33">
        <f t="shared" si="17"/>
        <v>0</v>
      </c>
    </row>
    <row r="19" spans="1:45" ht="12.75">
      <c r="A19" s="21">
        <v>14</v>
      </c>
      <c r="B19" s="3" t="s">
        <v>15</v>
      </c>
      <c r="C19" s="3" t="s">
        <v>7</v>
      </c>
      <c r="D19" s="36" t="s">
        <v>86</v>
      </c>
      <c r="E19" s="27">
        <f t="shared" si="0"/>
        <v>0</v>
      </c>
      <c r="F19" s="37">
        <v>0</v>
      </c>
      <c r="G19" s="27">
        <f t="shared" si="1"/>
        <v>0</v>
      </c>
      <c r="H19" s="38">
        <f>LARGE((E19,G19),1)</f>
        <v>0</v>
      </c>
      <c r="I19" s="37">
        <v>56.6</v>
      </c>
      <c r="J19" s="27">
        <f t="shared" si="2"/>
        <v>0</v>
      </c>
      <c r="K19" s="36" t="s">
        <v>87</v>
      </c>
      <c r="L19" s="27">
        <f t="shared" si="3"/>
        <v>0</v>
      </c>
      <c r="M19" s="38">
        <f>LARGE((J19,L19),1)</f>
        <v>0</v>
      </c>
      <c r="N19" s="42">
        <v>14.5</v>
      </c>
      <c r="O19" s="41">
        <f t="shared" si="4"/>
        <v>0</v>
      </c>
      <c r="P19" s="42">
        <v>22</v>
      </c>
      <c r="Q19" s="41">
        <f t="shared" si="5"/>
        <v>0</v>
      </c>
      <c r="R19" s="42">
        <v>540</v>
      </c>
      <c r="S19" s="41">
        <f t="shared" si="6"/>
        <v>0</v>
      </c>
      <c r="T19" s="47">
        <f>LARGE((O19,Q19,S19),1)</f>
        <v>0</v>
      </c>
      <c r="U19" s="44">
        <v>1.3</v>
      </c>
      <c r="V19" s="27">
        <f t="shared" si="7"/>
        <v>0</v>
      </c>
      <c r="W19" s="37">
        <v>0.8</v>
      </c>
      <c r="X19" s="27">
        <f t="shared" si="8"/>
        <v>0</v>
      </c>
      <c r="Y19" s="37">
        <v>2.5</v>
      </c>
      <c r="Z19" s="27">
        <f t="shared" si="9"/>
        <v>0</v>
      </c>
      <c r="AA19" s="38">
        <f>LARGE((V19,X19,Z19),1)</f>
        <v>0</v>
      </c>
      <c r="AB19" s="36" t="s">
        <v>88</v>
      </c>
      <c r="AC19" s="27">
        <f t="shared" si="10"/>
        <v>0</v>
      </c>
      <c r="AD19" s="36">
        <v>3</v>
      </c>
      <c r="AE19" s="27">
        <f t="shared" si="11"/>
        <v>0</v>
      </c>
      <c r="AF19" s="36" t="s">
        <v>89</v>
      </c>
      <c r="AG19" s="27">
        <f t="shared" si="12"/>
        <v>0</v>
      </c>
      <c r="AH19" s="37">
        <v>11</v>
      </c>
      <c r="AI19" s="27">
        <f t="shared" si="13"/>
        <v>0</v>
      </c>
      <c r="AJ19" s="38">
        <f>LARGE((AC19,AE19,AG19,AI19),1)</f>
        <v>0</v>
      </c>
      <c r="AK19" s="39">
        <v>0</v>
      </c>
      <c r="AL19" s="39">
        <v>0</v>
      </c>
      <c r="AM19" s="39">
        <v>0</v>
      </c>
      <c r="AN19" s="38">
        <f t="shared" si="14"/>
        <v>0</v>
      </c>
      <c r="AO19" s="32">
        <f t="shared" si="15"/>
        <v>0</v>
      </c>
      <c r="AP19" s="27">
        <f t="shared" si="16"/>
        <v>0</v>
      </c>
      <c r="AQ19" s="27">
        <f>SMALL((M19,H19,T19,AA19,AJ19,AN19),1)</f>
        <v>0</v>
      </c>
      <c r="AR19" s="27">
        <f>SMALL((M19,H19,T19,AA19,AJ19,AN19),2)</f>
        <v>0</v>
      </c>
      <c r="AS19" s="33">
        <f t="shared" si="17"/>
        <v>0</v>
      </c>
    </row>
    <row r="20" spans="1:45" ht="12.75">
      <c r="A20" s="21">
        <v>15</v>
      </c>
      <c r="B20" s="3" t="s">
        <v>41</v>
      </c>
      <c r="C20" s="3" t="s">
        <v>42</v>
      </c>
      <c r="D20" s="36" t="s">
        <v>86</v>
      </c>
      <c r="E20" s="27">
        <f t="shared" si="0"/>
        <v>0</v>
      </c>
      <c r="F20" s="37">
        <v>0</v>
      </c>
      <c r="G20" s="27">
        <f t="shared" si="1"/>
        <v>0</v>
      </c>
      <c r="H20" s="38">
        <f>LARGE((E20,G20),1)</f>
        <v>0</v>
      </c>
      <c r="I20" s="37">
        <v>56.6</v>
      </c>
      <c r="J20" s="27">
        <f t="shared" si="2"/>
        <v>0</v>
      </c>
      <c r="K20" s="36" t="s">
        <v>87</v>
      </c>
      <c r="L20" s="27">
        <f t="shared" si="3"/>
        <v>0</v>
      </c>
      <c r="M20" s="38">
        <f>LARGE((J20,L20),1)</f>
        <v>0</v>
      </c>
      <c r="N20" s="42">
        <v>14.5</v>
      </c>
      <c r="O20" s="41">
        <f t="shared" si="4"/>
        <v>0</v>
      </c>
      <c r="P20" s="42">
        <v>22</v>
      </c>
      <c r="Q20" s="41">
        <f t="shared" si="5"/>
        <v>0</v>
      </c>
      <c r="R20" s="42">
        <v>540</v>
      </c>
      <c r="S20" s="41">
        <f t="shared" si="6"/>
        <v>0</v>
      </c>
      <c r="T20" s="47">
        <f>LARGE((O20,Q20,S20),1)</f>
        <v>0</v>
      </c>
      <c r="U20" s="44">
        <v>1.3</v>
      </c>
      <c r="V20" s="27">
        <f t="shared" si="7"/>
        <v>0</v>
      </c>
      <c r="W20" s="37">
        <v>0.8</v>
      </c>
      <c r="X20" s="27">
        <f t="shared" si="8"/>
        <v>0</v>
      </c>
      <c r="Y20" s="37">
        <v>2.5</v>
      </c>
      <c r="Z20" s="27">
        <f t="shared" si="9"/>
        <v>0</v>
      </c>
      <c r="AA20" s="38">
        <f>LARGE((V20,X20,Z20),1)</f>
        <v>0</v>
      </c>
      <c r="AB20" s="36" t="s">
        <v>88</v>
      </c>
      <c r="AC20" s="27">
        <f t="shared" si="10"/>
        <v>0</v>
      </c>
      <c r="AD20" s="36">
        <v>3</v>
      </c>
      <c r="AE20" s="27">
        <f t="shared" si="11"/>
        <v>0</v>
      </c>
      <c r="AF20" s="36" t="s">
        <v>89</v>
      </c>
      <c r="AG20" s="27">
        <f t="shared" si="12"/>
        <v>0</v>
      </c>
      <c r="AH20" s="37">
        <v>11</v>
      </c>
      <c r="AI20" s="27">
        <f t="shared" si="13"/>
        <v>0</v>
      </c>
      <c r="AJ20" s="38">
        <f>LARGE((AC20,AE20,AG20,AI20),1)</f>
        <v>0</v>
      </c>
      <c r="AK20" s="39">
        <v>0</v>
      </c>
      <c r="AL20" s="39">
        <v>0</v>
      </c>
      <c r="AM20" s="39">
        <v>0</v>
      </c>
      <c r="AN20" s="38">
        <f t="shared" si="14"/>
        <v>0</v>
      </c>
      <c r="AO20" s="32">
        <f t="shared" si="15"/>
        <v>0</v>
      </c>
      <c r="AP20" s="27">
        <f t="shared" si="16"/>
        <v>0</v>
      </c>
      <c r="AQ20" s="27">
        <f>SMALL((M20,H20,T20,AA20,AJ20,AN20),1)</f>
        <v>0</v>
      </c>
      <c r="AR20" s="27">
        <f>SMALL((M20,H20,T20,AA20,AJ20,AN20),2)</f>
        <v>0</v>
      </c>
      <c r="AS20" s="33">
        <f t="shared" si="17"/>
        <v>0</v>
      </c>
    </row>
    <row r="21" spans="1:45" ht="12.75">
      <c r="A21" s="21">
        <v>16</v>
      </c>
      <c r="B21" s="3" t="s">
        <v>17</v>
      </c>
      <c r="C21" s="3" t="s">
        <v>18</v>
      </c>
      <c r="D21" s="36" t="s">
        <v>86</v>
      </c>
      <c r="E21" s="27">
        <f t="shared" si="0"/>
        <v>0</v>
      </c>
      <c r="F21" s="37">
        <v>0</v>
      </c>
      <c r="G21" s="27">
        <f t="shared" si="1"/>
        <v>0</v>
      </c>
      <c r="H21" s="38">
        <f>LARGE((E21,G21),1)</f>
        <v>0</v>
      </c>
      <c r="I21" s="37">
        <v>56.6</v>
      </c>
      <c r="J21" s="27">
        <f t="shared" si="2"/>
        <v>0</v>
      </c>
      <c r="K21" s="36" t="s">
        <v>87</v>
      </c>
      <c r="L21" s="27">
        <f t="shared" si="3"/>
        <v>0</v>
      </c>
      <c r="M21" s="38">
        <f>LARGE((J21,L21),1)</f>
        <v>0</v>
      </c>
      <c r="N21" s="42">
        <v>14.5</v>
      </c>
      <c r="O21" s="41">
        <f t="shared" si="4"/>
        <v>0</v>
      </c>
      <c r="P21" s="42">
        <v>22</v>
      </c>
      <c r="Q21" s="41">
        <f t="shared" si="5"/>
        <v>0</v>
      </c>
      <c r="R21" s="42">
        <v>540</v>
      </c>
      <c r="S21" s="41">
        <f t="shared" si="6"/>
        <v>0</v>
      </c>
      <c r="T21" s="47">
        <f>LARGE((O21,Q21,S21),1)</f>
        <v>0</v>
      </c>
      <c r="U21" s="44">
        <v>1.3</v>
      </c>
      <c r="V21" s="27">
        <f t="shared" si="7"/>
        <v>0</v>
      </c>
      <c r="W21" s="37">
        <v>0.8</v>
      </c>
      <c r="X21" s="27">
        <f t="shared" si="8"/>
        <v>0</v>
      </c>
      <c r="Y21" s="37">
        <v>2.5</v>
      </c>
      <c r="Z21" s="27">
        <f t="shared" si="9"/>
        <v>0</v>
      </c>
      <c r="AA21" s="38">
        <f>LARGE((V21,X21,Z21),1)</f>
        <v>0</v>
      </c>
      <c r="AB21" s="36" t="s">
        <v>88</v>
      </c>
      <c r="AC21" s="27">
        <f t="shared" si="10"/>
        <v>0</v>
      </c>
      <c r="AD21" s="36">
        <v>3</v>
      </c>
      <c r="AE21" s="27">
        <f t="shared" si="11"/>
        <v>0</v>
      </c>
      <c r="AF21" s="36" t="s">
        <v>89</v>
      </c>
      <c r="AG21" s="27">
        <f t="shared" si="12"/>
        <v>0</v>
      </c>
      <c r="AH21" s="37">
        <v>11</v>
      </c>
      <c r="AI21" s="27">
        <f t="shared" si="13"/>
        <v>0</v>
      </c>
      <c r="AJ21" s="38">
        <f>LARGE((AC21,AE21,AG21,AI21),1)</f>
        <v>0</v>
      </c>
      <c r="AK21" s="39">
        <v>0</v>
      </c>
      <c r="AL21" s="39">
        <v>0</v>
      </c>
      <c r="AM21" s="39">
        <v>0</v>
      </c>
      <c r="AN21" s="38">
        <f t="shared" si="14"/>
        <v>0</v>
      </c>
      <c r="AO21" s="32">
        <f t="shared" si="15"/>
        <v>0</v>
      </c>
      <c r="AP21" s="27">
        <f t="shared" si="16"/>
        <v>0</v>
      </c>
      <c r="AQ21" s="27">
        <f>SMALL((M21,H21,T21,AA21,AJ21,AN21),1)</f>
        <v>0</v>
      </c>
      <c r="AR21" s="27">
        <f>SMALL((M21,H21,T21,AA21,AJ21,AN21),2)</f>
        <v>0</v>
      </c>
      <c r="AS21" s="33">
        <f t="shared" si="17"/>
        <v>0</v>
      </c>
    </row>
    <row r="22" spans="1:45" ht="12.75">
      <c r="A22" s="21">
        <v>17</v>
      </c>
      <c r="B22" s="3" t="s">
        <v>17</v>
      </c>
      <c r="C22" s="3" t="s">
        <v>19</v>
      </c>
      <c r="D22" s="36" t="s">
        <v>86</v>
      </c>
      <c r="E22" s="27">
        <f t="shared" si="0"/>
        <v>0</v>
      </c>
      <c r="F22" s="37">
        <v>0</v>
      </c>
      <c r="G22" s="27">
        <f t="shared" si="1"/>
        <v>0</v>
      </c>
      <c r="H22" s="38">
        <f>LARGE((E22,G22),1)</f>
        <v>0</v>
      </c>
      <c r="I22" s="37">
        <v>56.6</v>
      </c>
      <c r="J22" s="27">
        <f t="shared" si="2"/>
        <v>0</v>
      </c>
      <c r="K22" s="36" t="s">
        <v>87</v>
      </c>
      <c r="L22" s="27">
        <f t="shared" si="3"/>
        <v>0</v>
      </c>
      <c r="M22" s="38">
        <f>LARGE((J22,L22),1)</f>
        <v>0</v>
      </c>
      <c r="N22" s="42">
        <v>14.5</v>
      </c>
      <c r="O22" s="41">
        <f t="shared" si="4"/>
        <v>0</v>
      </c>
      <c r="P22" s="42">
        <v>22</v>
      </c>
      <c r="Q22" s="41">
        <f t="shared" si="5"/>
        <v>0</v>
      </c>
      <c r="R22" s="42">
        <v>540</v>
      </c>
      <c r="S22" s="41">
        <f t="shared" si="6"/>
        <v>0</v>
      </c>
      <c r="T22" s="47">
        <f>LARGE((O22,Q22,S22),1)</f>
        <v>0</v>
      </c>
      <c r="U22" s="44">
        <v>1.3</v>
      </c>
      <c r="V22" s="27">
        <f t="shared" si="7"/>
        <v>0</v>
      </c>
      <c r="W22" s="37">
        <v>0.8</v>
      </c>
      <c r="X22" s="27">
        <f t="shared" si="8"/>
        <v>0</v>
      </c>
      <c r="Y22" s="37">
        <v>2.5</v>
      </c>
      <c r="Z22" s="27">
        <f t="shared" si="9"/>
        <v>0</v>
      </c>
      <c r="AA22" s="38">
        <f>LARGE((V22,X22,Z22),1)</f>
        <v>0</v>
      </c>
      <c r="AB22" s="36" t="s">
        <v>88</v>
      </c>
      <c r="AC22" s="27">
        <f t="shared" si="10"/>
        <v>0</v>
      </c>
      <c r="AD22" s="36">
        <v>3</v>
      </c>
      <c r="AE22" s="27">
        <f t="shared" si="11"/>
        <v>0</v>
      </c>
      <c r="AF22" s="36" t="s">
        <v>89</v>
      </c>
      <c r="AG22" s="27">
        <f t="shared" si="12"/>
        <v>0</v>
      </c>
      <c r="AH22" s="37">
        <v>11</v>
      </c>
      <c r="AI22" s="27">
        <f t="shared" si="13"/>
        <v>0</v>
      </c>
      <c r="AJ22" s="38">
        <f>LARGE((AC22,AE22,AG22,AI22),1)</f>
        <v>0</v>
      </c>
      <c r="AK22" s="39">
        <v>0</v>
      </c>
      <c r="AL22" s="39">
        <v>0</v>
      </c>
      <c r="AM22" s="39">
        <v>0</v>
      </c>
      <c r="AN22" s="38">
        <f t="shared" si="14"/>
        <v>0</v>
      </c>
      <c r="AO22" s="32">
        <f t="shared" si="15"/>
        <v>0</v>
      </c>
      <c r="AP22" s="27">
        <f t="shared" si="16"/>
        <v>0</v>
      </c>
      <c r="AQ22" s="27">
        <f>SMALL((M22,H22,T22,AA22,AJ22,AN22),1)</f>
        <v>0</v>
      </c>
      <c r="AR22" s="27">
        <f>SMALL((M22,H22,T22,AA22,AJ22,AN22),2)</f>
        <v>0</v>
      </c>
      <c r="AS22" s="33">
        <f t="shared" si="17"/>
        <v>0</v>
      </c>
    </row>
    <row r="23" spans="1:45" ht="12.75">
      <c r="A23" s="21">
        <v>18</v>
      </c>
      <c r="B23" s="3" t="s">
        <v>20</v>
      </c>
      <c r="C23" s="3" t="s">
        <v>21</v>
      </c>
      <c r="D23" s="36" t="s">
        <v>86</v>
      </c>
      <c r="E23" s="27">
        <f t="shared" si="0"/>
        <v>0</v>
      </c>
      <c r="F23" s="37">
        <v>0</v>
      </c>
      <c r="G23" s="27">
        <f t="shared" si="1"/>
        <v>0</v>
      </c>
      <c r="H23" s="38">
        <f>LARGE((E23,G23),1)</f>
        <v>0</v>
      </c>
      <c r="I23" s="37">
        <v>56.6</v>
      </c>
      <c r="J23" s="27">
        <f t="shared" si="2"/>
        <v>0</v>
      </c>
      <c r="K23" s="36" t="s">
        <v>87</v>
      </c>
      <c r="L23" s="27">
        <f t="shared" si="3"/>
        <v>0</v>
      </c>
      <c r="M23" s="38">
        <f>LARGE((J23,L23),1)</f>
        <v>0</v>
      </c>
      <c r="N23" s="42">
        <v>14.5</v>
      </c>
      <c r="O23" s="41">
        <f t="shared" si="4"/>
        <v>0</v>
      </c>
      <c r="P23" s="42">
        <v>22</v>
      </c>
      <c r="Q23" s="41">
        <f t="shared" si="5"/>
        <v>0</v>
      </c>
      <c r="R23" s="42">
        <v>540</v>
      </c>
      <c r="S23" s="41">
        <f t="shared" si="6"/>
        <v>0</v>
      </c>
      <c r="T23" s="47">
        <f>LARGE((O23,Q23,S23),1)</f>
        <v>0</v>
      </c>
      <c r="U23" s="44">
        <v>1.3</v>
      </c>
      <c r="V23" s="27">
        <f t="shared" si="7"/>
        <v>0</v>
      </c>
      <c r="W23" s="37">
        <v>0.8</v>
      </c>
      <c r="X23" s="27">
        <f t="shared" si="8"/>
        <v>0</v>
      </c>
      <c r="Y23" s="37">
        <v>2.5</v>
      </c>
      <c r="Z23" s="27">
        <f t="shared" si="9"/>
        <v>0</v>
      </c>
      <c r="AA23" s="38">
        <f>LARGE((V23,X23,Z23),1)</f>
        <v>0</v>
      </c>
      <c r="AB23" s="36" t="s">
        <v>88</v>
      </c>
      <c r="AC23" s="27">
        <f t="shared" si="10"/>
        <v>0</v>
      </c>
      <c r="AD23" s="36">
        <v>3</v>
      </c>
      <c r="AE23" s="27">
        <f t="shared" si="11"/>
        <v>0</v>
      </c>
      <c r="AF23" s="36" t="s">
        <v>89</v>
      </c>
      <c r="AG23" s="27">
        <f t="shared" si="12"/>
        <v>0</v>
      </c>
      <c r="AH23" s="37">
        <v>11</v>
      </c>
      <c r="AI23" s="27">
        <f t="shared" si="13"/>
        <v>0</v>
      </c>
      <c r="AJ23" s="38">
        <f>LARGE((AC23,AE23,AG23,AI23),1)</f>
        <v>0</v>
      </c>
      <c r="AK23" s="39">
        <v>0</v>
      </c>
      <c r="AL23" s="39">
        <v>0</v>
      </c>
      <c r="AM23" s="39">
        <v>0</v>
      </c>
      <c r="AN23" s="38">
        <f t="shared" si="14"/>
        <v>0</v>
      </c>
      <c r="AO23" s="32">
        <f t="shared" si="15"/>
        <v>0</v>
      </c>
      <c r="AP23" s="27">
        <f t="shared" si="16"/>
        <v>0</v>
      </c>
      <c r="AQ23" s="27">
        <f>SMALL((M23,H23,T23,AA23,AJ23,AN23),1)</f>
        <v>0</v>
      </c>
      <c r="AR23" s="27">
        <f>SMALL((M23,H23,T23,AA23,AJ23,AN23),2)</f>
        <v>0</v>
      </c>
      <c r="AS23" s="33">
        <f t="shared" si="17"/>
        <v>0</v>
      </c>
    </row>
    <row r="24" spans="1:45" ht="12.75">
      <c r="A24" s="21">
        <v>19</v>
      </c>
      <c r="B24" s="3" t="s">
        <v>22</v>
      </c>
      <c r="C24" s="3" t="s">
        <v>23</v>
      </c>
      <c r="D24" s="36" t="s">
        <v>86</v>
      </c>
      <c r="E24" s="27">
        <f t="shared" si="0"/>
        <v>0</v>
      </c>
      <c r="F24" s="37">
        <v>0</v>
      </c>
      <c r="G24" s="27">
        <f t="shared" si="1"/>
        <v>0</v>
      </c>
      <c r="H24" s="38">
        <f>LARGE((E24,G24),1)</f>
        <v>0</v>
      </c>
      <c r="I24" s="37">
        <v>56.6</v>
      </c>
      <c r="J24" s="27">
        <f t="shared" si="2"/>
        <v>0</v>
      </c>
      <c r="K24" s="36" t="s">
        <v>87</v>
      </c>
      <c r="L24" s="27">
        <f t="shared" si="3"/>
        <v>0</v>
      </c>
      <c r="M24" s="38">
        <f>LARGE((J24,L24),1)</f>
        <v>0</v>
      </c>
      <c r="N24" s="42">
        <v>14.5</v>
      </c>
      <c r="O24" s="41">
        <f t="shared" si="4"/>
        <v>0</v>
      </c>
      <c r="P24" s="42">
        <v>22</v>
      </c>
      <c r="Q24" s="41">
        <f t="shared" si="5"/>
        <v>0</v>
      </c>
      <c r="R24" s="42">
        <v>540</v>
      </c>
      <c r="S24" s="41">
        <f t="shared" si="6"/>
        <v>0</v>
      </c>
      <c r="T24" s="47">
        <f>LARGE((O24,Q24,S24),1)</f>
        <v>0</v>
      </c>
      <c r="U24" s="44">
        <v>1.3</v>
      </c>
      <c r="V24" s="27">
        <f t="shared" si="7"/>
        <v>0</v>
      </c>
      <c r="W24" s="37">
        <v>0.8</v>
      </c>
      <c r="X24" s="27">
        <f t="shared" si="8"/>
        <v>0</v>
      </c>
      <c r="Y24" s="37">
        <v>2.5</v>
      </c>
      <c r="Z24" s="27">
        <f t="shared" si="9"/>
        <v>0</v>
      </c>
      <c r="AA24" s="38">
        <f>LARGE((V24,X24,Z24),1)</f>
        <v>0</v>
      </c>
      <c r="AB24" s="36" t="s">
        <v>88</v>
      </c>
      <c r="AC24" s="27">
        <f t="shared" si="10"/>
        <v>0</v>
      </c>
      <c r="AD24" s="36">
        <v>3</v>
      </c>
      <c r="AE24" s="27">
        <f t="shared" si="11"/>
        <v>0</v>
      </c>
      <c r="AF24" s="36" t="s">
        <v>89</v>
      </c>
      <c r="AG24" s="27">
        <f t="shared" si="12"/>
        <v>0</v>
      </c>
      <c r="AH24" s="37">
        <v>11</v>
      </c>
      <c r="AI24" s="27">
        <f t="shared" si="13"/>
        <v>0</v>
      </c>
      <c r="AJ24" s="38">
        <f>LARGE((AC24,AE24,AG24,AI24),1)</f>
        <v>0</v>
      </c>
      <c r="AK24" s="39">
        <v>0</v>
      </c>
      <c r="AL24" s="39">
        <v>0</v>
      </c>
      <c r="AM24" s="39">
        <v>0</v>
      </c>
      <c r="AN24" s="38">
        <f t="shared" si="14"/>
        <v>0</v>
      </c>
      <c r="AO24" s="32">
        <f t="shared" si="15"/>
        <v>0</v>
      </c>
      <c r="AP24" s="27">
        <f t="shared" si="16"/>
        <v>0</v>
      </c>
      <c r="AQ24" s="27">
        <f>SMALL((M24,H24,T24,AA24,AJ24,AN24),1)</f>
        <v>0</v>
      </c>
      <c r="AR24" s="27">
        <f>SMALL((M24,H24,T24,AA24,AJ24,AN24),2)</f>
        <v>0</v>
      </c>
      <c r="AS24" s="33">
        <f t="shared" si="17"/>
        <v>0</v>
      </c>
    </row>
    <row r="25" spans="1:45" ht="12.75">
      <c r="A25" s="21">
        <v>20</v>
      </c>
      <c r="B25" s="3" t="s">
        <v>24</v>
      </c>
      <c r="C25" s="3" t="s">
        <v>10</v>
      </c>
      <c r="D25" s="36" t="s">
        <v>86</v>
      </c>
      <c r="E25" s="27">
        <f t="shared" si="0"/>
        <v>0</v>
      </c>
      <c r="F25" s="37">
        <v>0</v>
      </c>
      <c r="G25" s="27">
        <f t="shared" si="1"/>
        <v>0</v>
      </c>
      <c r="H25" s="38">
        <f>LARGE((E25,G25),1)</f>
        <v>0</v>
      </c>
      <c r="I25" s="37">
        <v>56.6</v>
      </c>
      <c r="J25" s="27">
        <f t="shared" si="2"/>
        <v>0</v>
      </c>
      <c r="K25" s="36" t="s">
        <v>87</v>
      </c>
      <c r="L25" s="27">
        <f t="shared" si="3"/>
        <v>0</v>
      </c>
      <c r="M25" s="38">
        <f>LARGE((J25,L25),1)</f>
        <v>0</v>
      </c>
      <c r="N25" s="42">
        <v>14.5</v>
      </c>
      <c r="O25" s="41">
        <f t="shared" si="4"/>
        <v>0</v>
      </c>
      <c r="P25" s="42">
        <v>22</v>
      </c>
      <c r="Q25" s="41">
        <f t="shared" si="5"/>
        <v>0</v>
      </c>
      <c r="R25" s="42">
        <v>540</v>
      </c>
      <c r="S25" s="41">
        <f t="shared" si="6"/>
        <v>0</v>
      </c>
      <c r="T25" s="47">
        <f>LARGE((O25,Q25,S25),1)</f>
        <v>0</v>
      </c>
      <c r="U25" s="44">
        <v>1.3</v>
      </c>
      <c r="V25" s="27">
        <f t="shared" si="7"/>
        <v>0</v>
      </c>
      <c r="W25" s="37">
        <v>0.8</v>
      </c>
      <c r="X25" s="27">
        <f t="shared" si="8"/>
        <v>0</v>
      </c>
      <c r="Y25" s="37">
        <v>2.5</v>
      </c>
      <c r="Z25" s="27">
        <f t="shared" si="9"/>
        <v>0</v>
      </c>
      <c r="AA25" s="38">
        <f>LARGE((V25,X25,Z25),1)</f>
        <v>0</v>
      </c>
      <c r="AB25" s="36" t="s">
        <v>88</v>
      </c>
      <c r="AC25" s="27">
        <f t="shared" si="10"/>
        <v>0</v>
      </c>
      <c r="AD25" s="36">
        <v>3</v>
      </c>
      <c r="AE25" s="27">
        <f t="shared" si="11"/>
        <v>0</v>
      </c>
      <c r="AF25" s="36" t="s">
        <v>89</v>
      </c>
      <c r="AG25" s="27">
        <f t="shared" si="12"/>
        <v>0</v>
      </c>
      <c r="AH25" s="37">
        <v>11</v>
      </c>
      <c r="AI25" s="27">
        <f t="shared" si="13"/>
        <v>0</v>
      </c>
      <c r="AJ25" s="38">
        <f>LARGE((AC25,AE25,AG25,AI25),1)</f>
        <v>0</v>
      </c>
      <c r="AK25" s="39">
        <v>0</v>
      </c>
      <c r="AL25" s="39">
        <v>0</v>
      </c>
      <c r="AM25" s="39">
        <v>0</v>
      </c>
      <c r="AN25" s="38">
        <f t="shared" si="14"/>
        <v>0</v>
      </c>
      <c r="AO25" s="32">
        <f t="shared" si="15"/>
        <v>0</v>
      </c>
      <c r="AP25" s="27">
        <f t="shared" si="16"/>
        <v>0</v>
      </c>
      <c r="AQ25" s="27">
        <f>SMALL((M25,H25,T25,AA25,AJ25,AN25),1)</f>
        <v>0</v>
      </c>
      <c r="AR25" s="27">
        <f>SMALL((M25,H25,T25,AA25,AJ25,AN25),2)</f>
        <v>0</v>
      </c>
      <c r="AS25" s="33">
        <f t="shared" si="17"/>
        <v>0</v>
      </c>
    </row>
    <row r="26" spans="1:45" ht="12.75">
      <c r="A26" s="21">
        <v>21</v>
      </c>
      <c r="B26" s="3" t="s">
        <v>27</v>
      </c>
      <c r="C26" s="3" t="s">
        <v>21</v>
      </c>
      <c r="D26" s="36" t="s">
        <v>86</v>
      </c>
      <c r="E26" s="27">
        <f t="shared" si="0"/>
        <v>0</v>
      </c>
      <c r="F26" s="37">
        <v>0</v>
      </c>
      <c r="G26" s="27">
        <f t="shared" si="1"/>
        <v>0</v>
      </c>
      <c r="H26" s="38">
        <f>LARGE((E26,G26),1)</f>
        <v>0</v>
      </c>
      <c r="I26" s="37">
        <v>56.6</v>
      </c>
      <c r="J26" s="27">
        <f t="shared" si="2"/>
        <v>0</v>
      </c>
      <c r="K26" s="36" t="s">
        <v>87</v>
      </c>
      <c r="L26" s="27">
        <f t="shared" si="3"/>
        <v>0</v>
      </c>
      <c r="M26" s="38">
        <f>LARGE((J26,L26),1)</f>
        <v>0</v>
      </c>
      <c r="N26" s="42">
        <v>14.5</v>
      </c>
      <c r="O26" s="41">
        <f t="shared" si="4"/>
        <v>0</v>
      </c>
      <c r="P26" s="42">
        <v>22</v>
      </c>
      <c r="Q26" s="41">
        <f t="shared" si="5"/>
        <v>0</v>
      </c>
      <c r="R26" s="42">
        <v>540</v>
      </c>
      <c r="S26" s="41">
        <f t="shared" si="6"/>
        <v>0</v>
      </c>
      <c r="T26" s="47">
        <f>LARGE((O26,Q26,S26),1)</f>
        <v>0</v>
      </c>
      <c r="U26" s="44">
        <v>1.3</v>
      </c>
      <c r="V26" s="27">
        <f t="shared" si="7"/>
        <v>0</v>
      </c>
      <c r="W26" s="37">
        <v>0.8</v>
      </c>
      <c r="X26" s="27">
        <f t="shared" si="8"/>
        <v>0</v>
      </c>
      <c r="Y26" s="37">
        <v>2.5</v>
      </c>
      <c r="Z26" s="27">
        <f t="shared" si="9"/>
        <v>0</v>
      </c>
      <c r="AA26" s="38">
        <f>LARGE((V26,X26,Z26),1)</f>
        <v>0</v>
      </c>
      <c r="AB26" s="36" t="s">
        <v>88</v>
      </c>
      <c r="AC26" s="27">
        <f t="shared" si="10"/>
        <v>0</v>
      </c>
      <c r="AD26" s="36">
        <v>3</v>
      </c>
      <c r="AE26" s="27">
        <f t="shared" si="11"/>
        <v>0</v>
      </c>
      <c r="AF26" s="36" t="s">
        <v>89</v>
      </c>
      <c r="AG26" s="27">
        <f t="shared" si="12"/>
        <v>0</v>
      </c>
      <c r="AH26" s="37">
        <v>11</v>
      </c>
      <c r="AI26" s="27">
        <f t="shared" si="13"/>
        <v>0</v>
      </c>
      <c r="AJ26" s="38">
        <f>LARGE((AC26,AE26,AG26,AI26),1)</f>
        <v>0</v>
      </c>
      <c r="AK26" s="39">
        <v>0</v>
      </c>
      <c r="AL26" s="39">
        <v>0</v>
      </c>
      <c r="AM26" s="39">
        <v>0</v>
      </c>
      <c r="AN26" s="38">
        <f t="shared" si="14"/>
        <v>0</v>
      </c>
      <c r="AO26" s="32">
        <f t="shared" si="15"/>
        <v>0</v>
      </c>
      <c r="AP26" s="27">
        <f t="shared" si="16"/>
        <v>0</v>
      </c>
      <c r="AQ26" s="27">
        <f>SMALL((M26,H26,T26,AA26,AJ26,AN26),1)</f>
        <v>0</v>
      </c>
      <c r="AR26" s="27">
        <f>SMALL((M26,H26,T26,AA26,AJ26,AN26),2)</f>
        <v>0</v>
      </c>
      <c r="AS26" s="33">
        <f t="shared" si="17"/>
        <v>0</v>
      </c>
    </row>
    <row r="27" spans="1:45" ht="12.75">
      <c r="A27" s="21">
        <v>22</v>
      </c>
      <c r="B27" s="3" t="s">
        <v>27</v>
      </c>
      <c r="C27" s="3" t="s">
        <v>44</v>
      </c>
      <c r="D27" s="36" t="s">
        <v>86</v>
      </c>
      <c r="E27" s="27">
        <f t="shared" si="0"/>
        <v>0</v>
      </c>
      <c r="F27" s="37">
        <v>0</v>
      </c>
      <c r="G27" s="27">
        <f t="shared" si="1"/>
        <v>0</v>
      </c>
      <c r="H27" s="38">
        <f>LARGE((E27,G27),1)</f>
        <v>0</v>
      </c>
      <c r="I27" s="37">
        <v>56.6</v>
      </c>
      <c r="J27" s="27">
        <f t="shared" si="2"/>
        <v>0</v>
      </c>
      <c r="K27" s="36" t="s">
        <v>87</v>
      </c>
      <c r="L27" s="27">
        <f t="shared" si="3"/>
        <v>0</v>
      </c>
      <c r="M27" s="38">
        <f>LARGE((J27,L27),1)</f>
        <v>0</v>
      </c>
      <c r="N27" s="42">
        <v>14.5</v>
      </c>
      <c r="O27" s="41">
        <f t="shared" si="4"/>
        <v>0</v>
      </c>
      <c r="P27" s="42">
        <v>22</v>
      </c>
      <c r="Q27" s="41">
        <f t="shared" si="5"/>
        <v>0</v>
      </c>
      <c r="R27" s="42">
        <v>540</v>
      </c>
      <c r="S27" s="41">
        <f t="shared" si="6"/>
        <v>0</v>
      </c>
      <c r="T27" s="47">
        <f>LARGE((O27,Q27,S27),1)</f>
        <v>0</v>
      </c>
      <c r="U27" s="44">
        <v>1.3</v>
      </c>
      <c r="V27" s="27">
        <f t="shared" si="7"/>
        <v>0</v>
      </c>
      <c r="W27" s="37">
        <v>0.8</v>
      </c>
      <c r="X27" s="27">
        <f t="shared" si="8"/>
        <v>0</v>
      </c>
      <c r="Y27" s="37">
        <v>2.5</v>
      </c>
      <c r="Z27" s="27">
        <f t="shared" si="9"/>
        <v>0</v>
      </c>
      <c r="AA27" s="38">
        <f>LARGE((V27,X27,Z27),1)</f>
        <v>0</v>
      </c>
      <c r="AB27" s="36" t="s">
        <v>88</v>
      </c>
      <c r="AC27" s="27">
        <f t="shared" si="10"/>
        <v>0</v>
      </c>
      <c r="AD27" s="36">
        <v>3</v>
      </c>
      <c r="AE27" s="27">
        <f t="shared" si="11"/>
        <v>0</v>
      </c>
      <c r="AF27" s="36" t="s">
        <v>89</v>
      </c>
      <c r="AG27" s="27">
        <f t="shared" si="12"/>
        <v>0</v>
      </c>
      <c r="AH27" s="37">
        <v>11</v>
      </c>
      <c r="AI27" s="27">
        <f t="shared" si="13"/>
        <v>0</v>
      </c>
      <c r="AJ27" s="38">
        <f>LARGE((AC27,AE27,AG27,AI27),1)</f>
        <v>0</v>
      </c>
      <c r="AK27" s="39">
        <v>0</v>
      </c>
      <c r="AL27" s="39">
        <v>0</v>
      </c>
      <c r="AM27" s="39">
        <v>0</v>
      </c>
      <c r="AN27" s="38">
        <f t="shared" si="14"/>
        <v>0</v>
      </c>
      <c r="AO27" s="32">
        <f t="shared" si="15"/>
        <v>0</v>
      </c>
      <c r="AP27" s="27">
        <f t="shared" si="16"/>
        <v>0</v>
      </c>
      <c r="AQ27" s="27">
        <f>SMALL((M27,H27,T27,AA27,AJ27,AN27),1)</f>
        <v>0</v>
      </c>
      <c r="AR27" s="27">
        <f>SMALL((M27,H27,T27,AA27,AJ27,AN27),2)</f>
        <v>0</v>
      </c>
      <c r="AS27" s="33">
        <f t="shared" si="17"/>
        <v>0</v>
      </c>
    </row>
    <row r="28" spans="1:45" ht="12.75">
      <c r="A28" s="21">
        <v>23</v>
      </c>
      <c r="B28" s="3" t="s">
        <v>27</v>
      </c>
      <c r="C28" s="3" t="s">
        <v>28</v>
      </c>
      <c r="D28" s="36" t="s">
        <v>86</v>
      </c>
      <c r="E28" s="27">
        <f t="shared" si="0"/>
        <v>0</v>
      </c>
      <c r="F28" s="37">
        <v>0</v>
      </c>
      <c r="G28" s="27">
        <f t="shared" si="1"/>
        <v>0</v>
      </c>
      <c r="H28" s="38">
        <f>LARGE((E28,G28),1)</f>
        <v>0</v>
      </c>
      <c r="I28" s="37">
        <v>56.6</v>
      </c>
      <c r="J28" s="27">
        <f t="shared" si="2"/>
        <v>0</v>
      </c>
      <c r="K28" s="36" t="s">
        <v>87</v>
      </c>
      <c r="L28" s="27">
        <f t="shared" si="3"/>
        <v>0</v>
      </c>
      <c r="M28" s="38">
        <f>LARGE((J28,L28),1)</f>
        <v>0</v>
      </c>
      <c r="N28" s="42">
        <v>14.5</v>
      </c>
      <c r="O28" s="41">
        <f t="shared" si="4"/>
        <v>0</v>
      </c>
      <c r="P28" s="42">
        <v>22</v>
      </c>
      <c r="Q28" s="41">
        <f t="shared" si="5"/>
        <v>0</v>
      </c>
      <c r="R28" s="42">
        <v>540</v>
      </c>
      <c r="S28" s="41">
        <f t="shared" si="6"/>
        <v>0</v>
      </c>
      <c r="T28" s="47">
        <f>LARGE((O28,Q28,S28),1)</f>
        <v>0</v>
      </c>
      <c r="U28" s="44">
        <v>1.3</v>
      </c>
      <c r="V28" s="27">
        <f t="shared" si="7"/>
        <v>0</v>
      </c>
      <c r="W28" s="37">
        <v>0.8</v>
      </c>
      <c r="X28" s="27">
        <f t="shared" si="8"/>
        <v>0</v>
      </c>
      <c r="Y28" s="37">
        <v>2.5</v>
      </c>
      <c r="Z28" s="27">
        <f t="shared" si="9"/>
        <v>0</v>
      </c>
      <c r="AA28" s="38">
        <f>LARGE((V28,X28,Z28),1)</f>
        <v>0</v>
      </c>
      <c r="AB28" s="36" t="s">
        <v>88</v>
      </c>
      <c r="AC28" s="27">
        <f t="shared" si="10"/>
        <v>0</v>
      </c>
      <c r="AD28" s="36">
        <v>3</v>
      </c>
      <c r="AE28" s="27">
        <f t="shared" si="11"/>
        <v>0</v>
      </c>
      <c r="AF28" s="36" t="s">
        <v>89</v>
      </c>
      <c r="AG28" s="27">
        <f t="shared" si="12"/>
        <v>0</v>
      </c>
      <c r="AH28" s="37">
        <v>11</v>
      </c>
      <c r="AI28" s="27">
        <f t="shared" si="13"/>
        <v>0</v>
      </c>
      <c r="AJ28" s="38">
        <f>LARGE((AC28,AE28,AG28,AI28),1)</f>
        <v>0</v>
      </c>
      <c r="AK28" s="39">
        <v>0</v>
      </c>
      <c r="AL28" s="39">
        <v>0</v>
      </c>
      <c r="AM28" s="39">
        <v>0</v>
      </c>
      <c r="AN28" s="38">
        <f t="shared" si="14"/>
        <v>0</v>
      </c>
      <c r="AO28" s="32">
        <f t="shared" si="15"/>
        <v>0</v>
      </c>
      <c r="AP28" s="27">
        <f t="shared" si="16"/>
        <v>0</v>
      </c>
      <c r="AQ28" s="27">
        <f>SMALL((M28,H28,T28,AA28,AJ28,AN28),1)</f>
        <v>0</v>
      </c>
      <c r="AR28" s="27">
        <f>SMALL((M28,H28,T28,AA28,AJ28,AN28),2)</f>
        <v>0</v>
      </c>
      <c r="AS28" s="33">
        <f t="shared" si="17"/>
        <v>0</v>
      </c>
    </row>
    <row r="29" spans="1:45" ht="12.75">
      <c r="A29" s="21">
        <v>24</v>
      </c>
      <c r="B29" s="3" t="s">
        <v>27</v>
      </c>
      <c r="C29" s="3" t="s">
        <v>29</v>
      </c>
      <c r="D29" s="36" t="s">
        <v>86</v>
      </c>
      <c r="E29" s="27">
        <f t="shared" si="0"/>
        <v>0</v>
      </c>
      <c r="F29" s="37">
        <v>0</v>
      </c>
      <c r="G29" s="27">
        <f t="shared" si="1"/>
        <v>0</v>
      </c>
      <c r="H29" s="38">
        <f>LARGE((E29,G29),1)</f>
        <v>0</v>
      </c>
      <c r="I29" s="37">
        <v>56.6</v>
      </c>
      <c r="J29" s="27">
        <f t="shared" si="2"/>
        <v>0</v>
      </c>
      <c r="K29" s="36" t="s">
        <v>87</v>
      </c>
      <c r="L29" s="27">
        <f t="shared" si="3"/>
        <v>0</v>
      </c>
      <c r="M29" s="38">
        <f>LARGE((J29,L29),1)</f>
        <v>0</v>
      </c>
      <c r="N29" s="42">
        <v>14.5</v>
      </c>
      <c r="O29" s="41">
        <f t="shared" si="4"/>
        <v>0</v>
      </c>
      <c r="P29" s="42">
        <v>22</v>
      </c>
      <c r="Q29" s="41">
        <f t="shared" si="5"/>
        <v>0</v>
      </c>
      <c r="R29" s="42">
        <v>540</v>
      </c>
      <c r="S29" s="41">
        <f t="shared" si="6"/>
        <v>0</v>
      </c>
      <c r="T29" s="47">
        <f>LARGE((O29,Q29,S29),1)</f>
        <v>0</v>
      </c>
      <c r="U29" s="44">
        <v>1.3</v>
      </c>
      <c r="V29" s="27">
        <f t="shared" si="7"/>
        <v>0</v>
      </c>
      <c r="W29" s="37">
        <v>0.8</v>
      </c>
      <c r="X29" s="27">
        <f t="shared" si="8"/>
        <v>0</v>
      </c>
      <c r="Y29" s="37">
        <v>2.5</v>
      </c>
      <c r="Z29" s="27">
        <f t="shared" si="9"/>
        <v>0</v>
      </c>
      <c r="AA29" s="38">
        <f>LARGE((V29,X29,Z29),1)</f>
        <v>0</v>
      </c>
      <c r="AB29" s="36" t="s">
        <v>88</v>
      </c>
      <c r="AC29" s="27">
        <f t="shared" si="10"/>
        <v>0</v>
      </c>
      <c r="AD29" s="36">
        <v>3</v>
      </c>
      <c r="AE29" s="27">
        <f t="shared" si="11"/>
        <v>0</v>
      </c>
      <c r="AF29" s="36" t="s">
        <v>89</v>
      </c>
      <c r="AG29" s="27">
        <f t="shared" si="12"/>
        <v>0</v>
      </c>
      <c r="AH29" s="37">
        <v>11</v>
      </c>
      <c r="AI29" s="27">
        <f t="shared" si="13"/>
        <v>0</v>
      </c>
      <c r="AJ29" s="38">
        <f>LARGE((AC29,AE29,AG29,AI29),1)</f>
        <v>0</v>
      </c>
      <c r="AK29" s="39">
        <v>0</v>
      </c>
      <c r="AL29" s="39">
        <v>0</v>
      </c>
      <c r="AM29" s="39">
        <v>0</v>
      </c>
      <c r="AN29" s="38">
        <f t="shared" si="14"/>
        <v>0</v>
      </c>
      <c r="AO29" s="32">
        <f t="shared" si="15"/>
        <v>0</v>
      </c>
      <c r="AP29" s="27">
        <f t="shared" si="16"/>
        <v>0</v>
      </c>
      <c r="AQ29" s="27">
        <f>SMALL((M29,H29,T29,AA29,AJ29,AN29),1)</f>
        <v>0</v>
      </c>
      <c r="AR29" s="27">
        <f>SMALL((M29,H29,T29,AA29,AJ29,AN29),2)</f>
        <v>0</v>
      </c>
      <c r="AS29" s="33">
        <f t="shared" si="17"/>
        <v>0</v>
      </c>
    </row>
    <row r="30" spans="1:45" ht="12.75">
      <c r="A30" s="21">
        <v>25</v>
      </c>
      <c r="B30" s="3" t="s">
        <v>30</v>
      </c>
      <c r="C30" s="3" t="s">
        <v>3</v>
      </c>
      <c r="D30" s="36" t="s">
        <v>86</v>
      </c>
      <c r="E30" s="27">
        <f t="shared" si="0"/>
        <v>0</v>
      </c>
      <c r="F30" s="37">
        <v>0</v>
      </c>
      <c r="G30" s="27">
        <f t="shared" si="1"/>
        <v>0</v>
      </c>
      <c r="H30" s="38">
        <f>LARGE((E30,G30),1)</f>
        <v>0</v>
      </c>
      <c r="I30" s="37">
        <v>56.6</v>
      </c>
      <c r="J30" s="27">
        <f t="shared" si="2"/>
        <v>0</v>
      </c>
      <c r="K30" s="36" t="s">
        <v>87</v>
      </c>
      <c r="L30" s="27">
        <f t="shared" si="3"/>
        <v>0</v>
      </c>
      <c r="M30" s="38">
        <f>LARGE((J30,L30),1)</f>
        <v>0</v>
      </c>
      <c r="N30" s="42">
        <v>14.5</v>
      </c>
      <c r="O30" s="41">
        <f t="shared" si="4"/>
        <v>0</v>
      </c>
      <c r="P30" s="42">
        <v>22</v>
      </c>
      <c r="Q30" s="41">
        <f t="shared" si="5"/>
        <v>0</v>
      </c>
      <c r="R30" s="42">
        <v>540</v>
      </c>
      <c r="S30" s="41">
        <f t="shared" si="6"/>
        <v>0</v>
      </c>
      <c r="T30" s="47">
        <f>LARGE((O30,Q30,S30),1)</f>
        <v>0</v>
      </c>
      <c r="U30" s="44">
        <v>1.3</v>
      </c>
      <c r="V30" s="27">
        <f t="shared" si="7"/>
        <v>0</v>
      </c>
      <c r="W30" s="37">
        <v>0.8</v>
      </c>
      <c r="X30" s="27">
        <f t="shared" si="8"/>
        <v>0</v>
      </c>
      <c r="Y30" s="37">
        <v>2.5</v>
      </c>
      <c r="Z30" s="27">
        <f t="shared" si="9"/>
        <v>0</v>
      </c>
      <c r="AA30" s="38">
        <f>LARGE((V30,X30,Z30),1)</f>
        <v>0</v>
      </c>
      <c r="AB30" s="36" t="s">
        <v>88</v>
      </c>
      <c r="AC30" s="27">
        <f t="shared" si="10"/>
        <v>0</v>
      </c>
      <c r="AD30" s="36">
        <v>3</v>
      </c>
      <c r="AE30" s="27">
        <f t="shared" si="11"/>
        <v>0</v>
      </c>
      <c r="AF30" s="36" t="s">
        <v>89</v>
      </c>
      <c r="AG30" s="27">
        <f t="shared" si="12"/>
        <v>0</v>
      </c>
      <c r="AH30" s="37">
        <v>11</v>
      </c>
      <c r="AI30" s="27">
        <f t="shared" si="13"/>
        <v>0</v>
      </c>
      <c r="AJ30" s="38">
        <f>LARGE((AC30,AE30,AG30,AI30),1)</f>
        <v>0</v>
      </c>
      <c r="AK30" s="39">
        <v>0</v>
      </c>
      <c r="AL30" s="39">
        <v>0</v>
      </c>
      <c r="AM30" s="39">
        <v>0</v>
      </c>
      <c r="AN30" s="38">
        <f t="shared" si="14"/>
        <v>0</v>
      </c>
      <c r="AO30" s="32">
        <f t="shared" si="15"/>
        <v>0</v>
      </c>
      <c r="AP30" s="27">
        <f t="shared" si="16"/>
        <v>0</v>
      </c>
      <c r="AQ30" s="27">
        <f>SMALL((M30,H30,T30,AA30,AJ30,AN30),1)</f>
        <v>0</v>
      </c>
      <c r="AR30" s="27">
        <f>SMALL((M30,H30,T30,AA30,AJ30,AN30),2)</f>
        <v>0</v>
      </c>
      <c r="AS30" s="33">
        <f t="shared" si="17"/>
        <v>0</v>
      </c>
    </row>
    <row r="31" spans="1:45" ht="12.75">
      <c r="A31" s="21">
        <v>26</v>
      </c>
      <c r="B31" s="3" t="s">
        <v>45</v>
      </c>
      <c r="C31" s="3" t="s">
        <v>46</v>
      </c>
      <c r="D31" s="36" t="s">
        <v>86</v>
      </c>
      <c r="E31" s="27">
        <f t="shared" si="0"/>
        <v>0</v>
      </c>
      <c r="F31" s="37">
        <v>0</v>
      </c>
      <c r="G31" s="27">
        <f t="shared" si="1"/>
        <v>0</v>
      </c>
      <c r="H31" s="38">
        <f>LARGE((E31,G31),1)</f>
        <v>0</v>
      </c>
      <c r="I31" s="37">
        <v>56.6</v>
      </c>
      <c r="J31" s="27">
        <f t="shared" si="2"/>
        <v>0</v>
      </c>
      <c r="K31" s="36" t="s">
        <v>87</v>
      </c>
      <c r="L31" s="27">
        <f t="shared" si="3"/>
        <v>0</v>
      </c>
      <c r="M31" s="38">
        <f>LARGE((J31,L31),1)</f>
        <v>0</v>
      </c>
      <c r="N31" s="42">
        <v>14.5</v>
      </c>
      <c r="O31" s="41">
        <f t="shared" si="4"/>
        <v>0</v>
      </c>
      <c r="P31" s="42">
        <v>22</v>
      </c>
      <c r="Q31" s="41">
        <f t="shared" si="5"/>
        <v>0</v>
      </c>
      <c r="R31" s="42">
        <v>540</v>
      </c>
      <c r="S31" s="41">
        <f t="shared" si="6"/>
        <v>0</v>
      </c>
      <c r="T31" s="47">
        <f>LARGE((O31,Q31,S31),1)</f>
        <v>0</v>
      </c>
      <c r="U31" s="44">
        <v>1.3</v>
      </c>
      <c r="V31" s="27">
        <f t="shared" si="7"/>
        <v>0</v>
      </c>
      <c r="W31" s="37">
        <v>0.8</v>
      </c>
      <c r="X31" s="27">
        <f t="shared" si="8"/>
        <v>0</v>
      </c>
      <c r="Y31" s="37">
        <v>2.5</v>
      </c>
      <c r="Z31" s="27">
        <f t="shared" si="9"/>
        <v>0</v>
      </c>
      <c r="AA31" s="38">
        <f>LARGE((V31,X31,Z31),1)</f>
        <v>0</v>
      </c>
      <c r="AB31" s="36" t="s">
        <v>88</v>
      </c>
      <c r="AC31" s="27">
        <f t="shared" si="10"/>
        <v>0</v>
      </c>
      <c r="AD31" s="36">
        <v>3</v>
      </c>
      <c r="AE31" s="27">
        <f t="shared" si="11"/>
        <v>0</v>
      </c>
      <c r="AF31" s="36" t="s">
        <v>89</v>
      </c>
      <c r="AG31" s="27">
        <f t="shared" si="12"/>
        <v>0</v>
      </c>
      <c r="AH31" s="37">
        <v>11</v>
      </c>
      <c r="AI31" s="27">
        <f t="shared" si="13"/>
        <v>0</v>
      </c>
      <c r="AJ31" s="38">
        <f>LARGE((AC31,AE31,AG31,AI31),1)</f>
        <v>0</v>
      </c>
      <c r="AK31" s="39">
        <v>0</v>
      </c>
      <c r="AL31" s="39">
        <v>0</v>
      </c>
      <c r="AM31" s="39">
        <v>0</v>
      </c>
      <c r="AN31" s="38">
        <f t="shared" si="14"/>
        <v>0</v>
      </c>
      <c r="AO31" s="32">
        <f t="shared" si="15"/>
        <v>0</v>
      </c>
      <c r="AP31" s="27">
        <f t="shared" si="16"/>
        <v>0</v>
      </c>
      <c r="AQ31" s="27">
        <f>SMALL((M31,H31,T31,AA31,AJ31,AN31),1)</f>
        <v>0</v>
      </c>
      <c r="AR31" s="27">
        <f>SMALL((M31,H31,T31,AA31,AJ31,AN31),2)</f>
        <v>0</v>
      </c>
      <c r="AS31" s="33">
        <f t="shared" si="17"/>
        <v>0</v>
      </c>
    </row>
    <row r="32" spans="1:45" ht="12.75">
      <c r="A32" s="21">
        <v>27</v>
      </c>
      <c r="B32" s="3" t="s">
        <v>31</v>
      </c>
      <c r="C32" s="3" t="s">
        <v>32</v>
      </c>
      <c r="D32" s="36" t="s">
        <v>86</v>
      </c>
      <c r="E32" s="27">
        <f t="shared" si="0"/>
        <v>0</v>
      </c>
      <c r="F32" s="37">
        <v>0</v>
      </c>
      <c r="G32" s="27">
        <f t="shared" si="1"/>
        <v>0</v>
      </c>
      <c r="H32" s="38">
        <f>LARGE((E32,G32),1)</f>
        <v>0</v>
      </c>
      <c r="I32" s="37">
        <v>56.6</v>
      </c>
      <c r="J32" s="27">
        <f t="shared" si="2"/>
        <v>0</v>
      </c>
      <c r="K32" s="36" t="s">
        <v>87</v>
      </c>
      <c r="L32" s="27">
        <f t="shared" si="3"/>
        <v>0</v>
      </c>
      <c r="M32" s="38">
        <f>LARGE((J32,L32),1)</f>
        <v>0</v>
      </c>
      <c r="N32" s="42">
        <v>14.5</v>
      </c>
      <c r="O32" s="41">
        <f t="shared" si="4"/>
        <v>0</v>
      </c>
      <c r="P32" s="42">
        <v>22</v>
      </c>
      <c r="Q32" s="41">
        <f t="shared" si="5"/>
        <v>0</v>
      </c>
      <c r="R32" s="42">
        <v>540</v>
      </c>
      <c r="S32" s="41">
        <f t="shared" si="6"/>
        <v>0</v>
      </c>
      <c r="T32" s="47">
        <f>LARGE((O32,Q32,S32),1)</f>
        <v>0</v>
      </c>
      <c r="U32" s="44">
        <v>1.3</v>
      </c>
      <c r="V32" s="27">
        <f t="shared" si="7"/>
        <v>0</v>
      </c>
      <c r="W32" s="37">
        <v>0.8</v>
      </c>
      <c r="X32" s="27">
        <f t="shared" si="8"/>
        <v>0</v>
      </c>
      <c r="Y32" s="37">
        <v>2.5</v>
      </c>
      <c r="Z32" s="27">
        <f t="shared" si="9"/>
        <v>0</v>
      </c>
      <c r="AA32" s="38">
        <f>LARGE((V32,X32,Z32),1)</f>
        <v>0</v>
      </c>
      <c r="AB32" s="36" t="s">
        <v>88</v>
      </c>
      <c r="AC32" s="27">
        <f t="shared" si="10"/>
        <v>0</v>
      </c>
      <c r="AD32" s="36">
        <v>3</v>
      </c>
      <c r="AE32" s="27">
        <f t="shared" si="11"/>
        <v>0</v>
      </c>
      <c r="AF32" s="36" t="s">
        <v>89</v>
      </c>
      <c r="AG32" s="27">
        <f t="shared" si="12"/>
        <v>0</v>
      </c>
      <c r="AH32" s="37">
        <v>11</v>
      </c>
      <c r="AI32" s="27">
        <f t="shared" si="13"/>
        <v>0</v>
      </c>
      <c r="AJ32" s="38">
        <f>LARGE((AC32,AE32,AG32,AI32),1)</f>
        <v>0</v>
      </c>
      <c r="AK32" s="39">
        <v>0</v>
      </c>
      <c r="AL32" s="39">
        <v>0</v>
      </c>
      <c r="AM32" s="39">
        <v>0</v>
      </c>
      <c r="AN32" s="38">
        <f t="shared" si="14"/>
        <v>0</v>
      </c>
      <c r="AO32" s="32">
        <f t="shared" si="15"/>
        <v>0</v>
      </c>
      <c r="AP32" s="27">
        <f t="shared" si="16"/>
        <v>0</v>
      </c>
      <c r="AQ32" s="27">
        <f>SMALL((M32,H32,T32,AA32,AJ32,AN32),1)</f>
        <v>0</v>
      </c>
      <c r="AR32" s="27">
        <f>SMALL((M32,H32,T32,AA32,AJ32,AN32),2)</f>
        <v>0</v>
      </c>
      <c r="AS32" s="33">
        <f t="shared" si="17"/>
        <v>0</v>
      </c>
    </row>
    <row r="33" spans="1:45" ht="12.75">
      <c r="A33" s="21">
        <v>28</v>
      </c>
      <c r="B33" s="3" t="s">
        <v>33</v>
      </c>
      <c r="C33" s="3" t="s">
        <v>34</v>
      </c>
      <c r="D33" s="36" t="s">
        <v>86</v>
      </c>
      <c r="E33" s="27">
        <f t="shared" si="0"/>
        <v>0</v>
      </c>
      <c r="F33" s="37">
        <v>0</v>
      </c>
      <c r="G33" s="27">
        <f t="shared" si="1"/>
        <v>0</v>
      </c>
      <c r="H33" s="38">
        <f>LARGE((E33,G33),1)</f>
        <v>0</v>
      </c>
      <c r="I33" s="37">
        <v>56.6</v>
      </c>
      <c r="J33" s="27">
        <f t="shared" si="2"/>
        <v>0</v>
      </c>
      <c r="K33" s="36" t="s">
        <v>87</v>
      </c>
      <c r="L33" s="27">
        <f t="shared" si="3"/>
        <v>0</v>
      </c>
      <c r="M33" s="38">
        <f>LARGE((J33,L33),1)</f>
        <v>0</v>
      </c>
      <c r="N33" s="42">
        <v>14.5</v>
      </c>
      <c r="O33" s="41">
        <f t="shared" si="4"/>
        <v>0</v>
      </c>
      <c r="P33" s="42">
        <v>22</v>
      </c>
      <c r="Q33" s="41">
        <f t="shared" si="5"/>
        <v>0</v>
      </c>
      <c r="R33" s="42">
        <v>540</v>
      </c>
      <c r="S33" s="41">
        <f t="shared" si="6"/>
        <v>0</v>
      </c>
      <c r="T33" s="47">
        <f>LARGE((O33,Q33,S33),1)</f>
        <v>0</v>
      </c>
      <c r="U33" s="44">
        <v>1.3</v>
      </c>
      <c r="V33" s="27">
        <f t="shared" si="7"/>
        <v>0</v>
      </c>
      <c r="W33" s="37">
        <v>0.8</v>
      </c>
      <c r="X33" s="27">
        <f t="shared" si="8"/>
        <v>0</v>
      </c>
      <c r="Y33" s="37">
        <v>2.5</v>
      </c>
      <c r="Z33" s="27">
        <f t="shared" si="9"/>
        <v>0</v>
      </c>
      <c r="AA33" s="38">
        <f>LARGE((V33,X33,Z33),1)</f>
        <v>0</v>
      </c>
      <c r="AB33" s="36" t="s">
        <v>88</v>
      </c>
      <c r="AC33" s="27">
        <f t="shared" si="10"/>
        <v>0</v>
      </c>
      <c r="AD33" s="36">
        <v>3</v>
      </c>
      <c r="AE33" s="27">
        <f t="shared" si="11"/>
        <v>0</v>
      </c>
      <c r="AF33" s="36" t="s">
        <v>89</v>
      </c>
      <c r="AG33" s="27">
        <f t="shared" si="12"/>
        <v>0</v>
      </c>
      <c r="AH33" s="37">
        <v>11</v>
      </c>
      <c r="AI33" s="27">
        <f t="shared" si="13"/>
        <v>0</v>
      </c>
      <c r="AJ33" s="38">
        <f>LARGE((AC33,AE33,AG33,AI33),1)</f>
        <v>0</v>
      </c>
      <c r="AK33" s="39">
        <v>0</v>
      </c>
      <c r="AL33" s="39">
        <v>0</v>
      </c>
      <c r="AM33" s="39">
        <v>0</v>
      </c>
      <c r="AN33" s="38">
        <f t="shared" si="14"/>
        <v>0</v>
      </c>
      <c r="AO33" s="32">
        <f t="shared" si="15"/>
        <v>0</v>
      </c>
      <c r="AP33" s="27">
        <f t="shared" si="16"/>
        <v>0</v>
      </c>
      <c r="AQ33" s="27">
        <f>SMALL((M33,H33,T33,AA33,AJ33,AN33),1)</f>
        <v>0</v>
      </c>
      <c r="AR33" s="27">
        <f>SMALL((M33,H33,T33,AA33,AJ33,AN33),2)</f>
        <v>0</v>
      </c>
      <c r="AS33" s="33">
        <f t="shared" si="17"/>
        <v>0</v>
      </c>
    </row>
    <row r="34" spans="1:45" ht="12.75">
      <c r="A34" s="21">
        <v>29</v>
      </c>
      <c r="B34" s="3" t="s">
        <v>33</v>
      </c>
      <c r="C34" s="3" t="s">
        <v>35</v>
      </c>
      <c r="D34" s="36" t="s">
        <v>86</v>
      </c>
      <c r="E34" s="27">
        <f t="shared" si="0"/>
        <v>0</v>
      </c>
      <c r="F34" s="37">
        <v>0</v>
      </c>
      <c r="G34" s="27">
        <f t="shared" si="1"/>
        <v>0</v>
      </c>
      <c r="H34" s="38">
        <f>LARGE((E34,G34),1)</f>
        <v>0</v>
      </c>
      <c r="I34" s="37">
        <v>56.6</v>
      </c>
      <c r="J34" s="27">
        <f t="shared" si="2"/>
        <v>0</v>
      </c>
      <c r="K34" s="36" t="s">
        <v>87</v>
      </c>
      <c r="L34" s="27">
        <f t="shared" si="3"/>
        <v>0</v>
      </c>
      <c r="M34" s="38">
        <f>LARGE((J34,L34),1)</f>
        <v>0</v>
      </c>
      <c r="N34" s="42">
        <v>14.5</v>
      </c>
      <c r="O34" s="41">
        <f t="shared" si="4"/>
        <v>0</v>
      </c>
      <c r="P34" s="42">
        <v>22</v>
      </c>
      <c r="Q34" s="41">
        <f t="shared" si="5"/>
        <v>0</v>
      </c>
      <c r="R34" s="42">
        <v>540</v>
      </c>
      <c r="S34" s="41">
        <f t="shared" si="6"/>
        <v>0</v>
      </c>
      <c r="T34" s="47">
        <f>LARGE((O34,Q34,S34),1)</f>
        <v>0</v>
      </c>
      <c r="U34" s="44">
        <v>1.3</v>
      </c>
      <c r="V34" s="27">
        <f t="shared" si="7"/>
        <v>0</v>
      </c>
      <c r="W34" s="37">
        <v>0.8</v>
      </c>
      <c r="X34" s="27">
        <f t="shared" si="8"/>
        <v>0</v>
      </c>
      <c r="Y34" s="37">
        <v>2.5</v>
      </c>
      <c r="Z34" s="27">
        <f t="shared" si="9"/>
        <v>0</v>
      </c>
      <c r="AA34" s="38">
        <f>LARGE((V34,X34,Z34),1)</f>
        <v>0</v>
      </c>
      <c r="AB34" s="36" t="s">
        <v>88</v>
      </c>
      <c r="AC34" s="27">
        <f t="shared" si="10"/>
        <v>0</v>
      </c>
      <c r="AD34" s="36">
        <v>3</v>
      </c>
      <c r="AE34" s="27">
        <f t="shared" si="11"/>
        <v>0</v>
      </c>
      <c r="AF34" s="36" t="s">
        <v>89</v>
      </c>
      <c r="AG34" s="27">
        <f t="shared" si="12"/>
        <v>0</v>
      </c>
      <c r="AH34" s="37">
        <v>11</v>
      </c>
      <c r="AI34" s="27">
        <f t="shared" si="13"/>
        <v>0</v>
      </c>
      <c r="AJ34" s="38">
        <f>LARGE((AC34,AE34,AG34,AI34),1)</f>
        <v>0</v>
      </c>
      <c r="AK34" s="39">
        <v>0</v>
      </c>
      <c r="AL34" s="39">
        <v>0</v>
      </c>
      <c r="AM34" s="39">
        <v>0</v>
      </c>
      <c r="AN34" s="38">
        <f t="shared" si="14"/>
        <v>0</v>
      </c>
      <c r="AO34" s="32">
        <f t="shared" si="15"/>
        <v>0</v>
      </c>
      <c r="AP34" s="27">
        <f t="shared" si="16"/>
        <v>0</v>
      </c>
      <c r="AQ34" s="27">
        <f>SMALL((M34,H34,T34,AA34,AJ34,AN34),1)</f>
        <v>0</v>
      </c>
      <c r="AR34" s="27">
        <f>SMALL((M34,H34,T34,AA34,AJ34,AN34),2)</f>
        <v>0</v>
      </c>
      <c r="AS34" s="33">
        <f t="shared" si="17"/>
        <v>0</v>
      </c>
    </row>
    <row r="35" spans="1:45" ht="12.75">
      <c r="A35" s="21">
        <v>30</v>
      </c>
      <c r="B35" s="3" t="s">
        <v>36</v>
      </c>
      <c r="C35" s="3" t="s">
        <v>37</v>
      </c>
      <c r="D35" s="36" t="s">
        <v>86</v>
      </c>
      <c r="E35" s="27">
        <f t="shared" si="0"/>
        <v>0</v>
      </c>
      <c r="F35" s="37">
        <v>0</v>
      </c>
      <c r="G35" s="27">
        <f t="shared" si="1"/>
        <v>0</v>
      </c>
      <c r="H35" s="38">
        <f>LARGE((E35,G35),1)</f>
        <v>0</v>
      </c>
      <c r="I35" s="37">
        <v>56.6</v>
      </c>
      <c r="J35" s="27">
        <f t="shared" si="2"/>
        <v>0</v>
      </c>
      <c r="K35" s="36" t="s">
        <v>87</v>
      </c>
      <c r="L35" s="27">
        <f t="shared" si="3"/>
        <v>0</v>
      </c>
      <c r="M35" s="38">
        <f>LARGE((J35,L35),1)</f>
        <v>0</v>
      </c>
      <c r="N35" s="42">
        <v>14.5</v>
      </c>
      <c r="O35" s="41">
        <f t="shared" si="4"/>
        <v>0</v>
      </c>
      <c r="P35" s="42">
        <v>22</v>
      </c>
      <c r="Q35" s="41">
        <f t="shared" si="5"/>
        <v>0</v>
      </c>
      <c r="R35" s="42">
        <v>540</v>
      </c>
      <c r="S35" s="41">
        <f t="shared" si="6"/>
        <v>0</v>
      </c>
      <c r="T35" s="47">
        <f>LARGE((O35,Q35,S35),1)</f>
        <v>0</v>
      </c>
      <c r="U35" s="44">
        <v>1.3</v>
      </c>
      <c r="V35" s="27">
        <f t="shared" si="7"/>
        <v>0</v>
      </c>
      <c r="W35" s="37">
        <v>0.8</v>
      </c>
      <c r="X35" s="27">
        <f t="shared" si="8"/>
        <v>0</v>
      </c>
      <c r="Y35" s="37">
        <v>2.5</v>
      </c>
      <c r="Z35" s="27">
        <f t="shared" si="9"/>
        <v>0</v>
      </c>
      <c r="AA35" s="38">
        <f>LARGE((V35,X35,Z35),1)</f>
        <v>0</v>
      </c>
      <c r="AB35" s="36" t="s">
        <v>88</v>
      </c>
      <c r="AC35" s="27">
        <f t="shared" si="10"/>
        <v>0</v>
      </c>
      <c r="AD35" s="36">
        <v>3</v>
      </c>
      <c r="AE35" s="27">
        <f t="shared" si="11"/>
        <v>0</v>
      </c>
      <c r="AF35" s="36" t="s">
        <v>89</v>
      </c>
      <c r="AG35" s="27">
        <f t="shared" si="12"/>
        <v>0</v>
      </c>
      <c r="AH35" s="37">
        <v>11</v>
      </c>
      <c r="AI35" s="27">
        <f t="shared" si="13"/>
        <v>0</v>
      </c>
      <c r="AJ35" s="38">
        <f>LARGE((AC35,AE35,AG35,AI35),1)</f>
        <v>0</v>
      </c>
      <c r="AK35" s="39">
        <v>0</v>
      </c>
      <c r="AL35" s="39">
        <v>0</v>
      </c>
      <c r="AM35" s="39">
        <v>0</v>
      </c>
      <c r="AN35" s="38">
        <f t="shared" si="14"/>
        <v>0</v>
      </c>
      <c r="AO35" s="32">
        <f t="shared" si="15"/>
        <v>0</v>
      </c>
      <c r="AP35" s="27">
        <f t="shared" si="16"/>
        <v>0</v>
      </c>
      <c r="AQ35" s="27">
        <f>SMALL((M35,H35,T35,AA35,AJ35,AN35),1)</f>
        <v>0</v>
      </c>
      <c r="AR35" s="27">
        <f>SMALL((M35,H35,T35,AA35,AJ35,AN35),2)</f>
        <v>0</v>
      </c>
      <c r="AS35" s="33">
        <f t="shared" si="17"/>
        <v>0</v>
      </c>
    </row>
    <row r="36" spans="1:45" ht="12.75">
      <c r="A36" s="21">
        <v>31</v>
      </c>
      <c r="B36" s="3" t="s">
        <v>36</v>
      </c>
      <c r="C36" s="3" t="s">
        <v>13</v>
      </c>
      <c r="D36" s="36" t="s">
        <v>86</v>
      </c>
      <c r="E36" s="27">
        <f t="shared" si="0"/>
        <v>0</v>
      </c>
      <c r="F36" s="37">
        <v>0</v>
      </c>
      <c r="G36" s="27">
        <f t="shared" si="1"/>
        <v>0</v>
      </c>
      <c r="H36" s="38">
        <f>LARGE((E36,G36),1)</f>
        <v>0</v>
      </c>
      <c r="I36" s="37">
        <v>56.6</v>
      </c>
      <c r="J36" s="27">
        <f t="shared" si="2"/>
        <v>0</v>
      </c>
      <c r="K36" s="36" t="s">
        <v>87</v>
      </c>
      <c r="L36" s="27">
        <f t="shared" si="3"/>
        <v>0</v>
      </c>
      <c r="M36" s="38">
        <f>LARGE((J36,L36),1)</f>
        <v>0</v>
      </c>
      <c r="N36" s="42">
        <v>14.5</v>
      </c>
      <c r="O36" s="41">
        <f t="shared" si="4"/>
        <v>0</v>
      </c>
      <c r="P36" s="42">
        <v>22</v>
      </c>
      <c r="Q36" s="41">
        <f t="shared" si="5"/>
        <v>0</v>
      </c>
      <c r="R36" s="42">
        <v>540</v>
      </c>
      <c r="S36" s="41">
        <f t="shared" si="6"/>
        <v>0</v>
      </c>
      <c r="T36" s="47">
        <f>LARGE((O36,Q36,S36),1)</f>
        <v>0</v>
      </c>
      <c r="U36" s="44">
        <v>1.3</v>
      </c>
      <c r="V36" s="27">
        <f t="shared" si="7"/>
        <v>0</v>
      </c>
      <c r="W36" s="37">
        <v>0.8</v>
      </c>
      <c r="X36" s="27">
        <f t="shared" si="8"/>
        <v>0</v>
      </c>
      <c r="Y36" s="37">
        <v>2.5</v>
      </c>
      <c r="Z36" s="27">
        <f t="shared" si="9"/>
        <v>0</v>
      </c>
      <c r="AA36" s="38">
        <f>LARGE((V36,X36,Z36),1)</f>
        <v>0</v>
      </c>
      <c r="AB36" s="36" t="s">
        <v>88</v>
      </c>
      <c r="AC36" s="27">
        <f t="shared" si="10"/>
        <v>0</v>
      </c>
      <c r="AD36" s="36">
        <v>3</v>
      </c>
      <c r="AE36" s="27">
        <f t="shared" si="11"/>
        <v>0</v>
      </c>
      <c r="AF36" s="36" t="s">
        <v>89</v>
      </c>
      <c r="AG36" s="27">
        <f t="shared" si="12"/>
        <v>0</v>
      </c>
      <c r="AH36" s="37">
        <v>11</v>
      </c>
      <c r="AI36" s="27">
        <f t="shared" si="13"/>
        <v>0</v>
      </c>
      <c r="AJ36" s="38">
        <f>LARGE((AC36,AE36,AG36,AI36),1)</f>
        <v>0</v>
      </c>
      <c r="AK36" s="39">
        <v>0</v>
      </c>
      <c r="AL36" s="39">
        <v>0</v>
      </c>
      <c r="AM36" s="39">
        <v>0</v>
      </c>
      <c r="AN36" s="38">
        <f t="shared" si="14"/>
        <v>0</v>
      </c>
      <c r="AO36" s="32">
        <f t="shared" si="15"/>
        <v>0</v>
      </c>
      <c r="AP36" s="27">
        <f t="shared" si="16"/>
        <v>0</v>
      </c>
      <c r="AQ36" s="27">
        <f>SMALL((M36,H36,T36,AA36,AJ36,AN36),1)</f>
        <v>0</v>
      </c>
      <c r="AR36" s="27">
        <f>SMALL((M36,H36,T36,AA36,AJ36,AN36),2)</f>
        <v>0</v>
      </c>
      <c r="AS36" s="33">
        <f t="shared" si="17"/>
        <v>0</v>
      </c>
    </row>
    <row r="37" spans="1:45" ht="12.75">
      <c r="A37" s="21">
        <v>32</v>
      </c>
      <c r="B37" s="3" t="s">
        <v>38</v>
      </c>
      <c r="C37" s="3" t="s">
        <v>11</v>
      </c>
      <c r="D37" s="36" t="s">
        <v>86</v>
      </c>
      <c r="E37" s="27">
        <f t="shared" si="0"/>
        <v>0</v>
      </c>
      <c r="F37" s="37">
        <v>0</v>
      </c>
      <c r="G37" s="27">
        <f t="shared" si="1"/>
        <v>0</v>
      </c>
      <c r="H37" s="38">
        <f>LARGE((E37,G37),1)</f>
        <v>0</v>
      </c>
      <c r="I37" s="37">
        <v>56.6</v>
      </c>
      <c r="J37" s="27">
        <f t="shared" si="2"/>
        <v>0</v>
      </c>
      <c r="K37" s="36" t="s">
        <v>87</v>
      </c>
      <c r="L37" s="27">
        <f t="shared" si="3"/>
        <v>0</v>
      </c>
      <c r="M37" s="38">
        <f>LARGE((J37,L37),1)</f>
        <v>0</v>
      </c>
      <c r="N37" s="42">
        <v>14.5</v>
      </c>
      <c r="O37" s="41">
        <f t="shared" si="4"/>
        <v>0</v>
      </c>
      <c r="P37" s="42">
        <v>22</v>
      </c>
      <c r="Q37" s="41">
        <f t="shared" si="5"/>
        <v>0</v>
      </c>
      <c r="R37" s="42">
        <v>540</v>
      </c>
      <c r="S37" s="41">
        <f t="shared" si="6"/>
        <v>0</v>
      </c>
      <c r="T37" s="47">
        <f>LARGE((O37,Q37,S37),1)</f>
        <v>0</v>
      </c>
      <c r="U37" s="44">
        <v>1.3</v>
      </c>
      <c r="V37" s="27">
        <f t="shared" si="7"/>
        <v>0</v>
      </c>
      <c r="W37" s="37">
        <v>0.8</v>
      </c>
      <c r="X37" s="27">
        <f t="shared" si="8"/>
        <v>0</v>
      </c>
      <c r="Y37" s="37">
        <v>2.5</v>
      </c>
      <c r="Z37" s="27">
        <f t="shared" si="9"/>
        <v>0</v>
      </c>
      <c r="AA37" s="38">
        <f>LARGE((V37,X37,Z37),1)</f>
        <v>0</v>
      </c>
      <c r="AB37" s="36" t="s">
        <v>88</v>
      </c>
      <c r="AC37" s="27">
        <f t="shared" si="10"/>
        <v>0</v>
      </c>
      <c r="AD37" s="36">
        <v>3</v>
      </c>
      <c r="AE37" s="27">
        <f t="shared" si="11"/>
        <v>0</v>
      </c>
      <c r="AF37" s="36" t="s">
        <v>89</v>
      </c>
      <c r="AG37" s="27">
        <f t="shared" si="12"/>
        <v>0</v>
      </c>
      <c r="AH37" s="37">
        <v>11</v>
      </c>
      <c r="AI37" s="27">
        <f t="shared" si="13"/>
        <v>0</v>
      </c>
      <c r="AJ37" s="38">
        <f>LARGE((AC37,AE37,AG37,AI37),1)</f>
        <v>0</v>
      </c>
      <c r="AK37" s="39">
        <v>0</v>
      </c>
      <c r="AL37" s="39">
        <v>0</v>
      </c>
      <c r="AM37" s="39">
        <v>0</v>
      </c>
      <c r="AN37" s="38">
        <f t="shared" si="14"/>
        <v>0</v>
      </c>
      <c r="AO37" s="32">
        <f t="shared" si="15"/>
        <v>0</v>
      </c>
      <c r="AP37" s="27">
        <f t="shared" si="16"/>
        <v>0</v>
      </c>
      <c r="AQ37" s="27">
        <f>SMALL((M37,H37,T37,AA37,AJ37,AN37),1)</f>
        <v>0</v>
      </c>
      <c r="AR37" s="27">
        <f>SMALL((M37,H37,T37,AA37,AJ37,AN37),2)</f>
        <v>0</v>
      </c>
      <c r="AS37" s="33">
        <f t="shared" si="17"/>
        <v>0</v>
      </c>
    </row>
    <row r="38" spans="1:45" ht="12.75">
      <c r="A38" s="21">
        <v>33</v>
      </c>
      <c r="B38" s="3" t="s">
        <v>47</v>
      </c>
      <c r="C38" s="3" t="s">
        <v>48</v>
      </c>
      <c r="D38" s="36" t="s">
        <v>86</v>
      </c>
      <c r="E38" s="27">
        <f t="shared" si="0"/>
        <v>0</v>
      </c>
      <c r="F38" s="37">
        <v>0</v>
      </c>
      <c r="G38" s="27">
        <f t="shared" si="1"/>
        <v>0</v>
      </c>
      <c r="H38" s="38">
        <f>LARGE((E38,G38),1)</f>
        <v>0</v>
      </c>
      <c r="I38" s="37">
        <v>56.6</v>
      </c>
      <c r="J38" s="27">
        <f t="shared" si="2"/>
        <v>0</v>
      </c>
      <c r="K38" s="36" t="s">
        <v>87</v>
      </c>
      <c r="L38" s="27">
        <f t="shared" si="3"/>
        <v>0</v>
      </c>
      <c r="M38" s="38">
        <f>LARGE((J38,L38),1)</f>
        <v>0</v>
      </c>
      <c r="N38" s="42">
        <v>14.5</v>
      </c>
      <c r="O38" s="41">
        <f t="shared" si="4"/>
        <v>0</v>
      </c>
      <c r="P38" s="42">
        <v>22</v>
      </c>
      <c r="Q38" s="41">
        <f t="shared" si="5"/>
        <v>0</v>
      </c>
      <c r="R38" s="42">
        <v>540</v>
      </c>
      <c r="S38" s="41">
        <f t="shared" si="6"/>
        <v>0</v>
      </c>
      <c r="T38" s="47">
        <f>LARGE((O38,Q38,S38),1)</f>
        <v>0</v>
      </c>
      <c r="U38" s="44">
        <v>1.3</v>
      </c>
      <c r="V38" s="27">
        <f t="shared" si="7"/>
        <v>0</v>
      </c>
      <c r="W38" s="37">
        <v>0.8</v>
      </c>
      <c r="X38" s="27">
        <f t="shared" si="8"/>
        <v>0</v>
      </c>
      <c r="Y38" s="37">
        <v>2.5</v>
      </c>
      <c r="Z38" s="27">
        <f t="shared" si="9"/>
        <v>0</v>
      </c>
      <c r="AA38" s="38">
        <f>LARGE((V38,X38,Z38),1)</f>
        <v>0</v>
      </c>
      <c r="AB38" s="36" t="s">
        <v>88</v>
      </c>
      <c r="AC38" s="27">
        <f t="shared" si="10"/>
        <v>0</v>
      </c>
      <c r="AD38" s="36">
        <v>3</v>
      </c>
      <c r="AE38" s="27">
        <f t="shared" si="11"/>
        <v>0</v>
      </c>
      <c r="AF38" s="36" t="s">
        <v>89</v>
      </c>
      <c r="AG38" s="27">
        <f t="shared" si="12"/>
        <v>0</v>
      </c>
      <c r="AH38" s="37">
        <v>11</v>
      </c>
      <c r="AI38" s="27">
        <f t="shared" si="13"/>
        <v>0</v>
      </c>
      <c r="AJ38" s="38">
        <f>LARGE((AC38,AE38,AG38,AI38),1)</f>
        <v>0</v>
      </c>
      <c r="AK38" s="39">
        <v>0</v>
      </c>
      <c r="AL38" s="39">
        <v>0</v>
      </c>
      <c r="AM38" s="39">
        <v>0</v>
      </c>
      <c r="AN38" s="38">
        <f t="shared" si="14"/>
        <v>0</v>
      </c>
      <c r="AO38" s="32">
        <f t="shared" si="15"/>
        <v>0</v>
      </c>
      <c r="AP38" s="27">
        <f t="shared" si="16"/>
        <v>0</v>
      </c>
      <c r="AQ38" s="27">
        <f>SMALL((M38,H38,T38,AA38,AJ38,AN38),1)</f>
        <v>0</v>
      </c>
      <c r="AR38" s="27">
        <f>SMALL((M38,H38,T38,AA38,AJ38,AN38),2)</f>
        <v>0</v>
      </c>
      <c r="AS38" s="33">
        <f t="shared" si="17"/>
        <v>0</v>
      </c>
    </row>
    <row r="39" spans="1:45" ht="12.75">
      <c r="A39" s="21">
        <v>34</v>
      </c>
      <c r="B39" s="3" t="s">
        <v>39</v>
      </c>
      <c r="C39" s="3" t="s">
        <v>40</v>
      </c>
      <c r="D39" s="36" t="s">
        <v>86</v>
      </c>
      <c r="E39" s="27">
        <f t="shared" si="0"/>
        <v>0</v>
      </c>
      <c r="F39" s="37">
        <v>0</v>
      </c>
      <c r="G39" s="27">
        <f t="shared" si="1"/>
        <v>0</v>
      </c>
      <c r="H39" s="38">
        <f>LARGE((E39,G39),1)</f>
        <v>0</v>
      </c>
      <c r="I39" s="37">
        <v>56.6</v>
      </c>
      <c r="J39" s="27">
        <f t="shared" si="2"/>
        <v>0</v>
      </c>
      <c r="K39" s="36" t="s">
        <v>87</v>
      </c>
      <c r="L39" s="27">
        <f t="shared" si="3"/>
        <v>0</v>
      </c>
      <c r="M39" s="38">
        <f>LARGE((J39,L39),1)</f>
        <v>0</v>
      </c>
      <c r="N39" s="42">
        <v>14.5</v>
      </c>
      <c r="O39" s="41">
        <f t="shared" si="4"/>
        <v>0</v>
      </c>
      <c r="P39" s="42">
        <v>22</v>
      </c>
      <c r="Q39" s="41">
        <f t="shared" si="5"/>
        <v>0</v>
      </c>
      <c r="R39" s="42">
        <v>540</v>
      </c>
      <c r="S39" s="41">
        <f t="shared" si="6"/>
        <v>0</v>
      </c>
      <c r="T39" s="47">
        <f>LARGE((O39,Q39,S39),1)</f>
        <v>0</v>
      </c>
      <c r="U39" s="44">
        <v>1.3</v>
      </c>
      <c r="V39" s="27">
        <f t="shared" si="7"/>
        <v>0</v>
      </c>
      <c r="W39" s="37">
        <v>0.8</v>
      </c>
      <c r="X39" s="27">
        <f t="shared" si="8"/>
        <v>0</v>
      </c>
      <c r="Y39" s="37">
        <v>2.5</v>
      </c>
      <c r="Z39" s="27">
        <f t="shared" si="9"/>
        <v>0</v>
      </c>
      <c r="AA39" s="38">
        <f>LARGE((V39,X39,Z39),1)</f>
        <v>0</v>
      </c>
      <c r="AB39" s="36" t="s">
        <v>88</v>
      </c>
      <c r="AC39" s="27">
        <f t="shared" si="10"/>
        <v>0</v>
      </c>
      <c r="AD39" s="36">
        <v>3</v>
      </c>
      <c r="AE39" s="27">
        <f t="shared" si="11"/>
        <v>0</v>
      </c>
      <c r="AF39" s="36" t="s">
        <v>89</v>
      </c>
      <c r="AG39" s="27">
        <f t="shared" si="12"/>
        <v>0</v>
      </c>
      <c r="AH39" s="37">
        <v>11</v>
      </c>
      <c r="AI39" s="27">
        <f t="shared" si="13"/>
        <v>0</v>
      </c>
      <c r="AJ39" s="38">
        <f>LARGE((AC39,AE39,AG39,AI39),1)</f>
        <v>0</v>
      </c>
      <c r="AK39" s="39">
        <v>0</v>
      </c>
      <c r="AL39" s="39">
        <v>0</v>
      </c>
      <c r="AM39" s="39">
        <v>0</v>
      </c>
      <c r="AN39" s="38">
        <f t="shared" si="14"/>
        <v>0</v>
      </c>
      <c r="AO39" s="32">
        <f t="shared" si="15"/>
        <v>0</v>
      </c>
      <c r="AP39" s="27">
        <f t="shared" si="16"/>
        <v>0</v>
      </c>
      <c r="AQ39" s="27">
        <f>SMALL((M39,H39,T39,AA39,AJ39,AN39),1)</f>
        <v>0</v>
      </c>
      <c r="AR39" s="27">
        <f>SMALL((M39,H39,T39,AA39,AJ39,AN39),2)</f>
        <v>0</v>
      </c>
      <c r="AS39" s="33">
        <f t="shared" si="17"/>
        <v>0</v>
      </c>
    </row>
    <row r="40" spans="1:45" ht="12.75">
      <c r="A40" s="21">
        <v>35</v>
      </c>
      <c r="B40" s="3" t="s">
        <v>25</v>
      </c>
      <c r="C40" s="3" t="s">
        <v>26</v>
      </c>
      <c r="D40" s="36" t="s">
        <v>86</v>
      </c>
      <c r="E40" s="27">
        <f t="shared" si="0"/>
        <v>0</v>
      </c>
      <c r="F40" s="37">
        <v>0</v>
      </c>
      <c r="G40" s="27">
        <f t="shared" si="1"/>
        <v>0</v>
      </c>
      <c r="H40" s="38">
        <f>LARGE((E40,G40),1)</f>
        <v>0</v>
      </c>
      <c r="I40" s="37">
        <v>56.6</v>
      </c>
      <c r="J40" s="27">
        <f t="shared" si="2"/>
        <v>0</v>
      </c>
      <c r="K40" s="36" t="s">
        <v>87</v>
      </c>
      <c r="L40" s="27">
        <f t="shared" si="3"/>
        <v>0</v>
      </c>
      <c r="M40" s="38">
        <f>LARGE((J40,L40),1)</f>
        <v>0</v>
      </c>
      <c r="N40" s="42">
        <v>14.5</v>
      </c>
      <c r="O40" s="41">
        <f t="shared" si="4"/>
        <v>0</v>
      </c>
      <c r="P40" s="42">
        <v>22</v>
      </c>
      <c r="Q40" s="41">
        <f t="shared" si="5"/>
        <v>0</v>
      </c>
      <c r="R40" s="42">
        <v>540</v>
      </c>
      <c r="S40" s="41">
        <f t="shared" si="6"/>
        <v>0</v>
      </c>
      <c r="T40" s="47">
        <f>LARGE((O40,Q40,S40),1)</f>
        <v>0</v>
      </c>
      <c r="U40" s="44">
        <v>1.3</v>
      </c>
      <c r="V40" s="27">
        <f t="shared" si="7"/>
        <v>0</v>
      </c>
      <c r="W40" s="37">
        <v>0.8</v>
      </c>
      <c r="X40" s="27">
        <f t="shared" si="8"/>
        <v>0</v>
      </c>
      <c r="Y40" s="37">
        <v>2.5</v>
      </c>
      <c r="Z40" s="27">
        <f t="shared" si="9"/>
        <v>0</v>
      </c>
      <c r="AA40" s="38">
        <f>LARGE((V40,X40,Z40),1)</f>
        <v>0</v>
      </c>
      <c r="AB40" s="36" t="s">
        <v>88</v>
      </c>
      <c r="AC40" s="27">
        <f t="shared" si="10"/>
        <v>0</v>
      </c>
      <c r="AD40" s="36">
        <v>3</v>
      </c>
      <c r="AE40" s="27">
        <f t="shared" si="11"/>
        <v>0</v>
      </c>
      <c r="AF40" s="36" t="s">
        <v>89</v>
      </c>
      <c r="AG40" s="27">
        <f t="shared" si="12"/>
        <v>0</v>
      </c>
      <c r="AH40" s="37">
        <v>11</v>
      </c>
      <c r="AI40" s="27">
        <f t="shared" si="13"/>
        <v>0</v>
      </c>
      <c r="AJ40" s="38">
        <f>LARGE((AC40,AE40,AG40,AI40),1)</f>
        <v>0</v>
      </c>
      <c r="AK40" s="39">
        <v>0</v>
      </c>
      <c r="AL40" s="39">
        <v>0</v>
      </c>
      <c r="AM40" s="39">
        <v>0</v>
      </c>
      <c r="AN40" s="38">
        <f t="shared" si="14"/>
        <v>0</v>
      </c>
      <c r="AO40" s="32">
        <f t="shared" si="15"/>
        <v>0</v>
      </c>
      <c r="AP40" s="27">
        <f t="shared" si="16"/>
        <v>0</v>
      </c>
      <c r="AQ40" s="27">
        <f>SMALL((M40,H40,T40,AA40,AJ40,AN40),1)</f>
        <v>0</v>
      </c>
      <c r="AR40" s="27">
        <f>SMALL((M40,H40,T40,AA40,AJ40,AN40),2)</f>
        <v>0</v>
      </c>
      <c r="AS40" s="33">
        <f t="shared" si="17"/>
        <v>0</v>
      </c>
    </row>
    <row r="41" spans="1:45" ht="12.75">
      <c r="A41" s="21">
        <v>36</v>
      </c>
      <c r="B41" s="3" t="s">
        <v>24</v>
      </c>
      <c r="C41" s="3" t="s">
        <v>43</v>
      </c>
      <c r="D41" s="36" t="s">
        <v>86</v>
      </c>
      <c r="E41" s="27">
        <f t="shared" si="0"/>
        <v>0</v>
      </c>
      <c r="F41" s="37">
        <v>0</v>
      </c>
      <c r="G41" s="27">
        <f t="shared" si="1"/>
        <v>0</v>
      </c>
      <c r="H41" s="38">
        <f>LARGE((E41,G41),1)</f>
        <v>0</v>
      </c>
      <c r="I41" s="37">
        <v>56.6</v>
      </c>
      <c r="J41" s="27">
        <f t="shared" si="2"/>
        <v>0</v>
      </c>
      <c r="K41" s="36" t="s">
        <v>87</v>
      </c>
      <c r="L41" s="27">
        <f t="shared" si="3"/>
        <v>0</v>
      </c>
      <c r="M41" s="38">
        <f>LARGE((J41,L41),1)</f>
        <v>0</v>
      </c>
      <c r="N41" s="42">
        <v>14.5</v>
      </c>
      <c r="O41" s="41">
        <f t="shared" si="4"/>
        <v>0</v>
      </c>
      <c r="P41" s="42">
        <v>22</v>
      </c>
      <c r="Q41" s="41">
        <f t="shared" si="5"/>
        <v>0</v>
      </c>
      <c r="R41" s="42">
        <v>540</v>
      </c>
      <c r="S41" s="41">
        <f t="shared" si="6"/>
        <v>0</v>
      </c>
      <c r="T41" s="47">
        <f>LARGE((O41,Q41,S41),1)</f>
        <v>0</v>
      </c>
      <c r="U41" s="44">
        <v>1.3</v>
      </c>
      <c r="V41" s="27">
        <f t="shared" si="7"/>
        <v>0</v>
      </c>
      <c r="W41" s="37">
        <v>0.8</v>
      </c>
      <c r="X41" s="27">
        <f t="shared" si="8"/>
        <v>0</v>
      </c>
      <c r="Y41" s="37">
        <v>2.5</v>
      </c>
      <c r="Z41" s="27">
        <f t="shared" si="9"/>
        <v>0</v>
      </c>
      <c r="AA41" s="38">
        <f>LARGE((V41,X41,Z41),1)</f>
        <v>0</v>
      </c>
      <c r="AB41" s="36" t="s">
        <v>88</v>
      </c>
      <c r="AC41" s="27">
        <f t="shared" si="10"/>
        <v>0</v>
      </c>
      <c r="AD41" s="36">
        <v>3</v>
      </c>
      <c r="AE41" s="27">
        <f t="shared" si="11"/>
        <v>0</v>
      </c>
      <c r="AF41" s="36" t="s">
        <v>89</v>
      </c>
      <c r="AG41" s="27">
        <f t="shared" si="12"/>
        <v>0</v>
      </c>
      <c r="AH41" s="37">
        <v>11</v>
      </c>
      <c r="AI41" s="27">
        <f t="shared" si="13"/>
        <v>0</v>
      </c>
      <c r="AJ41" s="38">
        <f>LARGE((AC41,AE41,AG41,AI41),1)</f>
        <v>0</v>
      </c>
      <c r="AK41" s="39">
        <v>0</v>
      </c>
      <c r="AL41" s="39">
        <v>0</v>
      </c>
      <c r="AM41" s="39">
        <v>0</v>
      </c>
      <c r="AN41" s="38">
        <f t="shared" si="14"/>
        <v>0</v>
      </c>
      <c r="AO41" s="32">
        <f t="shared" si="15"/>
        <v>0</v>
      </c>
      <c r="AP41" s="27">
        <f t="shared" si="16"/>
        <v>0</v>
      </c>
      <c r="AQ41" s="27">
        <f>SMALL((M41,H41,T41,AA41,AJ41,AN41),1)</f>
        <v>0</v>
      </c>
      <c r="AR41" s="27">
        <f>SMALL((M41,H41,T41,AA41,AJ41,AN41),2)</f>
        <v>0</v>
      </c>
      <c r="AS41" s="33">
        <f t="shared" si="17"/>
        <v>0</v>
      </c>
    </row>
    <row r="42" spans="1:45" ht="12.75">
      <c r="A42" s="21">
        <v>37</v>
      </c>
      <c r="B42" s="3" t="s">
        <v>27</v>
      </c>
      <c r="C42" s="3" t="s">
        <v>3</v>
      </c>
      <c r="D42" s="36" t="s">
        <v>86</v>
      </c>
      <c r="E42" s="27">
        <f t="shared" si="0"/>
        <v>0</v>
      </c>
      <c r="F42" s="37">
        <v>0</v>
      </c>
      <c r="G42" s="27">
        <f t="shared" si="1"/>
        <v>0</v>
      </c>
      <c r="H42" s="38">
        <f>LARGE((E42,G42),1)</f>
        <v>0</v>
      </c>
      <c r="I42" s="37">
        <v>56.6</v>
      </c>
      <c r="J42" s="27">
        <f t="shared" si="2"/>
        <v>0</v>
      </c>
      <c r="K42" s="36" t="s">
        <v>87</v>
      </c>
      <c r="L42" s="27">
        <f t="shared" si="3"/>
        <v>0</v>
      </c>
      <c r="M42" s="38">
        <f>LARGE((J42,L42),1)</f>
        <v>0</v>
      </c>
      <c r="N42" s="42">
        <v>14.5</v>
      </c>
      <c r="O42" s="41">
        <f t="shared" si="4"/>
        <v>0</v>
      </c>
      <c r="P42" s="42">
        <v>22</v>
      </c>
      <c r="Q42" s="41">
        <f t="shared" si="5"/>
        <v>0</v>
      </c>
      <c r="R42" s="42">
        <v>540</v>
      </c>
      <c r="S42" s="41">
        <f t="shared" si="6"/>
        <v>0</v>
      </c>
      <c r="T42" s="47">
        <f>LARGE((O42,Q42,S42),1)</f>
        <v>0</v>
      </c>
      <c r="U42" s="44">
        <v>1.3</v>
      </c>
      <c r="V42" s="27">
        <f t="shared" si="7"/>
        <v>0</v>
      </c>
      <c r="W42" s="37">
        <v>0.8</v>
      </c>
      <c r="X42" s="27">
        <f t="shared" si="8"/>
        <v>0</v>
      </c>
      <c r="Y42" s="37">
        <v>2.5</v>
      </c>
      <c r="Z42" s="27">
        <f t="shared" si="9"/>
        <v>0</v>
      </c>
      <c r="AA42" s="38">
        <f>LARGE((V42,X42,Z42),1)</f>
        <v>0</v>
      </c>
      <c r="AB42" s="36" t="s">
        <v>88</v>
      </c>
      <c r="AC42" s="27">
        <f t="shared" si="10"/>
        <v>0</v>
      </c>
      <c r="AD42" s="36">
        <v>3</v>
      </c>
      <c r="AE42" s="27">
        <f t="shared" si="11"/>
        <v>0</v>
      </c>
      <c r="AF42" s="36" t="s">
        <v>89</v>
      </c>
      <c r="AG42" s="27">
        <f t="shared" si="12"/>
        <v>0</v>
      </c>
      <c r="AH42" s="37">
        <v>11</v>
      </c>
      <c r="AI42" s="27">
        <f t="shared" si="13"/>
        <v>0</v>
      </c>
      <c r="AJ42" s="38">
        <f>LARGE((AC42,AE42,AG42,AI42),1)</f>
        <v>0</v>
      </c>
      <c r="AK42" s="39">
        <v>0</v>
      </c>
      <c r="AL42" s="39">
        <v>0</v>
      </c>
      <c r="AM42" s="39">
        <v>0</v>
      </c>
      <c r="AN42" s="38">
        <f t="shared" si="14"/>
        <v>0</v>
      </c>
      <c r="AO42" s="32">
        <f t="shared" si="15"/>
        <v>0</v>
      </c>
      <c r="AP42" s="27">
        <f t="shared" si="16"/>
        <v>0</v>
      </c>
      <c r="AQ42" s="27">
        <f>SMALL((M42,H42,T42,AA42,AJ42,AN42),1)</f>
        <v>0</v>
      </c>
      <c r="AR42" s="27">
        <f>SMALL((M42,H42,T42,AA42,AJ42,AN42),2)</f>
        <v>0</v>
      </c>
      <c r="AS42" s="33">
        <f t="shared" si="17"/>
        <v>0</v>
      </c>
    </row>
    <row r="43" spans="1:45" ht="12.75">
      <c r="A43" s="21">
        <v>38</v>
      </c>
      <c r="B43" s="3" t="s">
        <v>14</v>
      </c>
      <c r="C43" s="3" t="s">
        <v>50</v>
      </c>
      <c r="D43" s="36" t="s">
        <v>86</v>
      </c>
      <c r="E43" s="27">
        <f t="shared" si="0"/>
        <v>0</v>
      </c>
      <c r="F43" s="37">
        <v>0</v>
      </c>
      <c r="G43" s="27">
        <f t="shared" si="1"/>
        <v>0</v>
      </c>
      <c r="H43" s="38">
        <f>LARGE((E43,G43),1)</f>
        <v>0</v>
      </c>
      <c r="I43" s="37">
        <v>56.6</v>
      </c>
      <c r="J43" s="27">
        <f t="shared" si="2"/>
        <v>0</v>
      </c>
      <c r="K43" s="36" t="s">
        <v>87</v>
      </c>
      <c r="L43" s="27">
        <f t="shared" si="3"/>
        <v>0</v>
      </c>
      <c r="M43" s="38">
        <f>LARGE((J43,L43),1)</f>
        <v>0</v>
      </c>
      <c r="N43" s="42">
        <v>14.5</v>
      </c>
      <c r="O43" s="41">
        <f t="shared" si="4"/>
        <v>0</v>
      </c>
      <c r="P43" s="42">
        <v>22</v>
      </c>
      <c r="Q43" s="41">
        <f t="shared" si="5"/>
        <v>0</v>
      </c>
      <c r="R43" s="42">
        <v>540</v>
      </c>
      <c r="S43" s="41">
        <f t="shared" si="6"/>
        <v>0</v>
      </c>
      <c r="T43" s="47">
        <f>LARGE((O43,Q43,S43),1)</f>
        <v>0</v>
      </c>
      <c r="U43" s="44">
        <v>1.3</v>
      </c>
      <c r="V43" s="27">
        <f t="shared" si="7"/>
        <v>0</v>
      </c>
      <c r="W43" s="37">
        <v>0.8</v>
      </c>
      <c r="X43" s="27">
        <f t="shared" si="8"/>
        <v>0</v>
      </c>
      <c r="Y43" s="37">
        <v>2.5</v>
      </c>
      <c r="Z43" s="27">
        <f t="shared" si="9"/>
        <v>0</v>
      </c>
      <c r="AA43" s="38">
        <f>LARGE((V43,X43,Z43),1)</f>
        <v>0</v>
      </c>
      <c r="AB43" s="36" t="s">
        <v>88</v>
      </c>
      <c r="AC43" s="27">
        <f t="shared" si="10"/>
        <v>0</v>
      </c>
      <c r="AD43" s="36">
        <v>3</v>
      </c>
      <c r="AE43" s="27">
        <f t="shared" si="11"/>
        <v>0</v>
      </c>
      <c r="AF43" s="36" t="s">
        <v>89</v>
      </c>
      <c r="AG43" s="27">
        <f t="shared" si="12"/>
        <v>0</v>
      </c>
      <c r="AH43" s="37">
        <v>11</v>
      </c>
      <c r="AI43" s="27">
        <f t="shared" si="13"/>
        <v>0</v>
      </c>
      <c r="AJ43" s="38">
        <f>LARGE((AC43,AE43,AG43,AI43),1)</f>
        <v>0</v>
      </c>
      <c r="AK43" s="39">
        <v>0</v>
      </c>
      <c r="AL43" s="39">
        <v>0</v>
      </c>
      <c r="AM43" s="39">
        <v>0</v>
      </c>
      <c r="AN43" s="38">
        <f t="shared" si="14"/>
        <v>0</v>
      </c>
      <c r="AO43" s="32">
        <f t="shared" si="15"/>
        <v>0</v>
      </c>
      <c r="AP43" s="27">
        <f t="shared" si="16"/>
        <v>0</v>
      </c>
      <c r="AQ43" s="27">
        <f>SMALL((M43,H43,T43,AA43,AJ43,AN43),1)</f>
        <v>0</v>
      </c>
      <c r="AR43" s="27">
        <f>SMALL((M43,H43,T43,AA43,AJ43,AN43),2)</f>
        <v>0</v>
      </c>
      <c r="AS43" s="33">
        <f t="shared" si="17"/>
        <v>0</v>
      </c>
    </row>
    <row r="44" spans="1:45" ht="12.75">
      <c r="A44" s="21">
        <v>39</v>
      </c>
      <c r="B44" s="3"/>
      <c r="C44" s="3"/>
      <c r="D44" s="36" t="s">
        <v>86</v>
      </c>
      <c r="E44" s="27">
        <f t="shared" si="0"/>
        <v>0</v>
      </c>
      <c r="F44" s="37">
        <v>0</v>
      </c>
      <c r="G44" s="27">
        <f t="shared" si="1"/>
        <v>0</v>
      </c>
      <c r="H44" s="38">
        <f>LARGE((E44,G44),1)</f>
        <v>0</v>
      </c>
      <c r="I44" s="37">
        <v>56.6</v>
      </c>
      <c r="J44" s="27">
        <f t="shared" si="2"/>
        <v>0</v>
      </c>
      <c r="K44" s="36" t="s">
        <v>87</v>
      </c>
      <c r="L44" s="27">
        <f t="shared" si="3"/>
        <v>0</v>
      </c>
      <c r="M44" s="38">
        <f>LARGE((J44,L44),1)</f>
        <v>0</v>
      </c>
      <c r="N44" s="42">
        <v>14.5</v>
      </c>
      <c r="O44" s="41">
        <f t="shared" si="4"/>
        <v>0</v>
      </c>
      <c r="P44" s="42">
        <v>22</v>
      </c>
      <c r="Q44" s="41">
        <f t="shared" si="5"/>
        <v>0</v>
      </c>
      <c r="R44" s="42">
        <v>540</v>
      </c>
      <c r="S44" s="41">
        <f t="shared" si="6"/>
        <v>0</v>
      </c>
      <c r="T44" s="47">
        <f>LARGE((O44,Q44,S44),1)</f>
        <v>0</v>
      </c>
      <c r="U44" s="44">
        <v>1.3</v>
      </c>
      <c r="V44" s="27">
        <f t="shared" si="7"/>
        <v>0</v>
      </c>
      <c r="W44" s="37">
        <v>0.8</v>
      </c>
      <c r="X44" s="27">
        <f t="shared" si="8"/>
        <v>0</v>
      </c>
      <c r="Y44" s="37">
        <v>2.5</v>
      </c>
      <c r="Z44" s="27">
        <f t="shared" si="9"/>
        <v>0</v>
      </c>
      <c r="AA44" s="38">
        <f>LARGE((V44,X44,Z44),1)</f>
        <v>0</v>
      </c>
      <c r="AB44" s="36" t="s">
        <v>88</v>
      </c>
      <c r="AC44" s="27">
        <f t="shared" si="10"/>
        <v>0</v>
      </c>
      <c r="AD44" s="36">
        <v>3</v>
      </c>
      <c r="AE44" s="27">
        <f t="shared" si="11"/>
        <v>0</v>
      </c>
      <c r="AF44" s="36" t="s">
        <v>89</v>
      </c>
      <c r="AG44" s="27">
        <f t="shared" si="12"/>
        <v>0</v>
      </c>
      <c r="AH44" s="37">
        <v>11</v>
      </c>
      <c r="AI44" s="27">
        <f t="shared" si="13"/>
        <v>0</v>
      </c>
      <c r="AJ44" s="38">
        <f>LARGE((AC44,AE44,AG44,AI44),1)</f>
        <v>0</v>
      </c>
      <c r="AK44" s="39">
        <v>0</v>
      </c>
      <c r="AL44" s="39">
        <v>0</v>
      </c>
      <c r="AM44" s="39">
        <v>0</v>
      </c>
      <c r="AN44" s="38">
        <f t="shared" si="14"/>
        <v>0</v>
      </c>
      <c r="AO44" s="32">
        <f t="shared" si="15"/>
        <v>0</v>
      </c>
      <c r="AP44" s="27">
        <f t="shared" si="16"/>
        <v>0</v>
      </c>
      <c r="AQ44" s="27">
        <f>SMALL((M44,H44,T44,AA44,AJ44,AN44),1)</f>
        <v>0</v>
      </c>
      <c r="AR44" s="27">
        <f>SMALL((M44,H44,T44,AA44,AJ44,AN44),2)</f>
        <v>0</v>
      </c>
      <c r="AS44" s="33">
        <f t="shared" si="17"/>
        <v>0</v>
      </c>
    </row>
    <row r="45" spans="1:45" ht="12.75">
      <c r="A45" s="21">
        <v>40</v>
      </c>
      <c r="B45" s="3"/>
      <c r="C45" s="3"/>
      <c r="D45" s="36" t="s">
        <v>86</v>
      </c>
      <c r="E45" s="27">
        <f t="shared" si="0"/>
        <v>0</v>
      </c>
      <c r="F45" s="37">
        <v>0</v>
      </c>
      <c r="G45" s="27">
        <f t="shared" si="1"/>
        <v>0</v>
      </c>
      <c r="H45" s="38">
        <f>LARGE((E45,G45),1)</f>
        <v>0</v>
      </c>
      <c r="I45" s="37">
        <v>56.6</v>
      </c>
      <c r="J45" s="27">
        <f t="shared" si="2"/>
        <v>0</v>
      </c>
      <c r="K45" s="36" t="s">
        <v>87</v>
      </c>
      <c r="L45" s="27">
        <f t="shared" si="3"/>
        <v>0</v>
      </c>
      <c r="M45" s="38">
        <f>LARGE((J45,L45),1)</f>
        <v>0</v>
      </c>
      <c r="N45" s="42">
        <v>14.5</v>
      </c>
      <c r="O45" s="41">
        <f t="shared" si="4"/>
        <v>0</v>
      </c>
      <c r="P45" s="42">
        <v>22</v>
      </c>
      <c r="Q45" s="41">
        <f t="shared" si="5"/>
        <v>0</v>
      </c>
      <c r="R45" s="42">
        <v>540</v>
      </c>
      <c r="S45" s="41">
        <f t="shared" si="6"/>
        <v>0</v>
      </c>
      <c r="T45" s="47">
        <f>LARGE((O45,Q45,S45),1)</f>
        <v>0</v>
      </c>
      <c r="U45" s="44">
        <v>1.3</v>
      </c>
      <c r="V45" s="27">
        <f t="shared" si="7"/>
        <v>0</v>
      </c>
      <c r="W45" s="37">
        <v>0.8</v>
      </c>
      <c r="X45" s="27">
        <f t="shared" si="8"/>
        <v>0</v>
      </c>
      <c r="Y45" s="37">
        <v>2.5</v>
      </c>
      <c r="Z45" s="27">
        <f t="shared" si="9"/>
        <v>0</v>
      </c>
      <c r="AA45" s="38">
        <f>LARGE((V45,X45,Z45),1)</f>
        <v>0</v>
      </c>
      <c r="AB45" s="36" t="s">
        <v>88</v>
      </c>
      <c r="AC45" s="27">
        <f t="shared" si="10"/>
        <v>0</v>
      </c>
      <c r="AD45" s="36">
        <v>3</v>
      </c>
      <c r="AE45" s="27">
        <f t="shared" si="11"/>
        <v>0</v>
      </c>
      <c r="AF45" s="36" t="s">
        <v>89</v>
      </c>
      <c r="AG45" s="27">
        <f t="shared" si="12"/>
        <v>0</v>
      </c>
      <c r="AH45" s="37">
        <v>11</v>
      </c>
      <c r="AI45" s="27">
        <f t="shared" si="13"/>
        <v>0</v>
      </c>
      <c r="AJ45" s="38">
        <f>LARGE((AC45,AE45,AG45,AI45),1)</f>
        <v>0</v>
      </c>
      <c r="AK45" s="39">
        <v>0</v>
      </c>
      <c r="AL45" s="39">
        <v>0</v>
      </c>
      <c r="AM45" s="39">
        <v>0</v>
      </c>
      <c r="AN45" s="38">
        <f t="shared" si="14"/>
        <v>0</v>
      </c>
      <c r="AO45" s="32">
        <f t="shared" si="15"/>
        <v>0</v>
      </c>
      <c r="AP45" s="27">
        <f t="shared" si="16"/>
        <v>0</v>
      </c>
      <c r="AQ45" s="27">
        <f>SMALL((M45,H45,T45,AA45,AJ45,AN45),1)</f>
        <v>0</v>
      </c>
      <c r="AR45" s="27">
        <f>SMALL((M45,H45,T45,AA45,AJ45,AN45),2)</f>
        <v>0</v>
      </c>
      <c r="AS45" s="33">
        <f t="shared" si="17"/>
        <v>0</v>
      </c>
    </row>
    <row r="46" spans="1:45" ht="13.5" thickBot="1">
      <c r="A46" s="23"/>
      <c r="B46" s="24"/>
      <c r="C46" s="24"/>
      <c r="D46" s="55" t="s">
        <v>86</v>
      </c>
      <c r="E46" s="34">
        <f t="shared" si="0"/>
        <v>0</v>
      </c>
      <c r="F46" s="56">
        <v>0</v>
      </c>
      <c r="G46" s="34">
        <f t="shared" si="1"/>
        <v>0</v>
      </c>
      <c r="H46" s="57">
        <f>LARGE((E46,G46),1)</f>
        <v>0</v>
      </c>
      <c r="I46" s="56">
        <v>56.6</v>
      </c>
      <c r="J46" s="34">
        <f t="shared" si="2"/>
        <v>0</v>
      </c>
      <c r="K46" s="55" t="s">
        <v>87</v>
      </c>
      <c r="L46" s="34">
        <f t="shared" si="3"/>
        <v>0</v>
      </c>
      <c r="M46" s="57">
        <f>LARGE((J46,L46),1)</f>
        <v>0</v>
      </c>
      <c r="N46" s="50">
        <v>14.5</v>
      </c>
      <c r="O46" s="49">
        <f t="shared" si="4"/>
        <v>0</v>
      </c>
      <c r="P46" s="50">
        <v>22</v>
      </c>
      <c r="Q46" s="49">
        <f t="shared" si="5"/>
        <v>0</v>
      </c>
      <c r="R46" s="50">
        <v>540</v>
      </c>
      <c r="S46" s="49">
        <f t="shared" si="6"/>
        <v>0</v>
      </c>
      <c r="T46" s="51">
        <f>LARGE((O46,Q46,S46),1)</f>
        <v>0</v>
      </c>
      <c r="U46" s="44">
        <v>1.3</v>
      </c>
      <c r="V46" s="27">
        <f t="shared" si="7"/>
        <v>0</v>
      </c>
      <c r="W46" s="37">
        <v>0.8</v>
      </c>
      <c r="X46" s="27">
        <f t="shared" si="8"/>
        <v>0</v>
      </c>
      <c r="Y46" s="37">
        <v>2.5</v>
      </c>
      <c r="Z46" s="27">
        <f t="shared" si="9"/>
        <v>0</v>
      </c>
      <c r="AA46" s="38">
        <f>LARGE((V46,X46,Z46),1)</f>
        <v>0</v>
      </c>
      <c r="AB46" s="36" t="s">
        <v>88</v>
      </c>
      <c r="AC46" s="27">
        <f t="shared" si="10"/>
        <v>0</v>
      </c>
      <c r="AD46" s="36">
        <v>3</v>
      </c>
      <c r="AE46" s="27">
        <f t="shared" si="11"/>
        <v>0</v>
      </c>
      <c r="AF46" s="36" t="s">
        <v>89</v>
      </c>
      <c r="AG46" s="27">
        <f t="shared" si="12"/>
        <v>0</v>
      </c>
      <c r="AH46" s="37">
        <v>11</v>
      </c>
      <c r="AI46" s="27">
        <f t="shared" si="13"/>
        <v>0</v>
      </c>
      <c r="AJ46" s="38">
        <f>LARGE((AC46,AE46,AG46,AI46),1)</f>
        <v>0</v>
      </c>
      <c r="AK46" s="39">
        <v>0</v>
      </c>
      <c r="AL46" s="39">
        <v>0</v>
      </c>
      <c r="AM46" s="39">
        <v>0</v>
      </c>
      <c r="AN46" s="38">
        <f t="shared" si="14"/>
        <v>0</v>
      </c>
      <c r="AO46" s="32">
        <f t="shared" si="15"/>
        <v>0</v>
      </c>
      <c r="AP46" s="27">
        <f t="shared" si="16"/>
        <v>0</v>
      </c>
      <c r="AQ46" s="27">
        <f>SMALL((M46,H46,T46,AA46,AJ46,AN46),1)</f>
        <v>0</v>
      </c>
      <c r="AR46" s="27">
        <f>SMALL((M46,H46,T46,AA46,AJ46,AN46),2)</f>
        <v>0</v>
      </c>
      <c r="AS46" s="33">
        <f t="shared" si="17"/>
        <v>0</v>
      </c>
    </row>
  </sheetData>
  <sheetProtection/>
  <mergeCells count="20">
    <mergeCell ref="D3:H3"/>
    <mergeCell ref="I3:M3"/>
    <mergeCell ref="N3:T3"/>
    <mergeCell ref="U3:AA3"/>
    <mergeCell ref="AB3:AJ3"/>
    <mergeCell ref="AK3:AN3"/>
    <mergeCell ref="AB4:AC4"/>
    <mergeCell ref="AD4:AE4"/>
    <mergeCell ref="AF4:AG4"/>
    <mergeCell ref="AH4:AI4"/>
    <mergeCell ref="U4:V4"/>
    <mergeCell ref="W4:X4"/>
    <mergeCell ref="Y4:Z4"/>
    <mergeCell ref="N4:O4"/>
    <mergeCell ref="P4:Q4"/>
    <mergeCell ref="R4:S4"/>
    <mergeCell ref="D4:E4"/>
    <mergeCell ref="F4:G4"/>
    <mergeCell ref="I4:J4"/>
    <mergeCell ref="K4:L4"/>
  </mergeCells>
  <printOptions/>
  <pageMargins left="0.18" right="0.13" top="1" bottom="1" header="0.4921259845" footer="0.4921259845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4"/>
  <sheetViews>
    <sheetView zoomScale="50" zoomScaleNormal="50" workbookViewId="0" topLeftCell="A1">
      <selection activeCell="C51" sqref="C51"/>
    </sheetView>
  </sheetViews>
  <sheetFormatPr defaultColWidth="11.421875" defaultRowHeight="12.75"/>
  <cols>
    <col min="1" max="1" width="5.00390625" style="0" customWidth="1"/>
    <col min="2" max="2" width="15.57421875" style="0" customWidth="1"/>
    <col min="3" max="3" width="14.140625" style="0" customWidth="1"/>
    <col min="4" max="20" width="0" style="0" hidden="1" customWidth="1"/>
    <col min="28" max="31" width="23.140625" style="0" hidden="1" customWidth="1"/>
    <col min="32" max="48" width="0" style="0" hidden="1" customWidth="1"/>
    <col min="49" max="49" width="10.57421875" style="0" hidden="1" customWidth="1"/>
    <col min="50" max="50" width="0" style="0" hidden="1" customWidth="1"/>
    <col min="51" max="51" width="18.140625" style="0" hidden="1" customWidth="1"/>
  </cols>
  <sheetData>
    <row r="1" s="1" customFormat="1" ht="26.25">
      <c r="A1" s="1" t="s">
        <v>90</v>
      </c>
    </row>
    <row r="2" ht="13.5" thickBot="1"/>
    <row r="3" spans="1:51" s="2" customFormat="1" ht="12.75">
      <c r="A3" s="118"/>
      <c r="B3" s="119"/>
      <c r="C3" s="119"/>
      <c r="D3" s="158" t="s">
        <v>53</v>
      </c>
      <c r="E3" s="158"/>
      <c r="F3" s="158" t="s">
        <v>54</v>
      </c>
      <c r="G3" s="158"/>
      <c r="H3" s="83"/>
      <c r="I3" s="140" t="s">
        <v>55</v>
      </c>
      <c r="J3" s="140"/>
      <c r="K3" s="140" t="s">
        <v>56</v>
      </c>
      <c r="L3" s="140"/>
      <c r="M3" s="82"/>
      <c r="N3" s="130" t="s">
        <v>57</v>
      </c>
      <c r="O3" s="130"/>
      <c r="P3" s="130" t="s">
        <v>58</v>
      </c>
      <c r="Q3" s="130"/>
      <c r="R3" s="130" t="s">
        <v>59</v>
      </c>
      <c r="S3" s="130"/>
      <c r="T3" s="86"/>
      <c r="U3" s="142" t="s">
        <v>73</v>
      </c>
      <c r="V3" s="142"/>
      <c r="W3" s="142"/>
      <c r="X3" s="142"/>
      <c r="Y3" s="142"/>
      <c r="Z3" s="142"/>
      <c r="AA3" s="147"/>
      <c r="AB3" s="135" t="s">
        <v>61</v>
      </c>
      <c r="AC3" s="164"/>
      <c r="AD3" s="135" t="s">
        <v>103</v>
      </c>
      <c r="AE3" s="164"/>
      <c r="AF3" s="135"/>
      <c r="AG3" s="165"/>
      <c r="AH3" s="166" t="s">
        <v>63</v>
      </c>
      <c r="AI3" s="152"/>
      <c r="AJ3" s="152" t="s">
        <v>64</v>
      </c>
      <c r="AK3" s="152"/>
      <c r="AL3" s="152" t="s">
        <v>65</v>
      </c>
      <c r="AM3" s="152"/>
      <c r="AN3" s="152" t="s">
        <v>66</v>
      </c>
      <c r="AO3" s="152"/>
      <c r="AP3" s="7"/>
      <c r="AQ3" s="10" t="s">
        <v>67</v>
      </c>
      <c r="AR3" s="10" t="s">
        <v>68</v>
      </c>
      <c r="AS3" s="10" t="s">
        <v>69</v>
      </c>
      <c r="AT3" s="25"/>
      <c r="AU3" s="19" t="s">
        <v>77</v>
      </c>
      <c r="AV3" s="8" t="s">
        <v>79</v>
      </c>
      <c r="AW3" s="8" t="s">
        <v>83</v>
      </c>
      <c r="AX3" s="8" t="s">
        <v>83</v>
      </c>
      <c r="AY3" s="31" t="s">
        <v>81</v>
      </c>
    </row>
    <row r="4" spans="1:51" ht="12.75">
      <c r="A4" s="8"/>
      <c r="B4" s="8"/>
      <c r="C4" s="8"/>
      <c r="D4" s="11" t="s">
        <v>51</v>
      </c>
      <c r="E4" s="11" t="s">
        <v>52</v>
      </c>
      <c r="F4" s="11" t="s">
        <v>51</v>
      </c>
      <c r="G4" s="11" t="s">
        <v>52</v>
      </c>
      <c r="H4" s="11" t="s">
        <v>76</v>
      </c>
      <c r="I4" s="12" t="s">
        <v>51</v>
      </c>
      <c r="J4" s="12" t="s">
        <v>52</v>
      </c>
      <c r="K4" s="12" t="s">
        <v>51</v>
      </c>
      <c r="L4" s="12" t="s">
        <v>52</v>
      </c>
      <c r="M4" s="12" t="s">
        <v>76</v>
      </c>
      <c r="N4" s="13" t="s">
        <v>51</v>
      </c>
      <c r="O4" s="13" t="s">
        <v>52</v>
      </c>
      <c r="P4" s="13" t="s">
        <v>51</v>
      </c>
      <c r="Q4" s="13" t="s">
        <v>52</v>
      </c>
      <c r="R4" s="13" t="s">
        <v>51</v>
      </c>
      <c r="S4" s="13" t="s">
        <v>52</v>
      </c>
      <c r="T4" s="13" t="s">
        <v>76</v>
      </c>
      <c r="U4" s="131" t="s">
        <v>61</v>
      </c>
      <c r="V4" s="132"/>
      <c r="W4" s="133"/>
      <c r="X4" s="133"/>
      <c r="Y4" s="133"/>
      <c r="Z4" s="134"/>
      <c r="AA4" s="6"/>
      <c r="AB4" s="14">
        <v>1</v>
      </c>
      <c r="AC4" s="14">
        <v>2</v>
      </c>
      <c r="AD4" s="14">
        <v>3</v>
      </c>
      <c r="AE4" s="14" t="s">
        <v>104</v>
      </c>
      <c r="AF4" s="14" t="s">
        <v>51</v>
      </c>
      <c r="AG4" s="69" t="s">
        <v>52</v>
      </c>
      <c r="AH4" s="67" t="s">
        <v>51</v>
      </c>
      <c r="AI4" s="15" t="s">
        <v>52</v>
      </c>
      <c r="AJ4" s="15" t="s">
        <v>51</v>
      </c>
      <c r="AK4" s="15" t="s">
        <v>52</v>
      </c>
      <c r="AL4" s="15" t="s">
        <v>51</v>
      </c>
      <c r="AM4" s="15" t="s">
        <v>52</v>
      </c>
      <c r="AN4" s="15" t="s">
        <v>51</v>
      </c>
      <c r="AO4" s="15" t="s">
        <v>52</v>
      </c>
      <c r="AP4" s="15" t="s">
        <v>76</v>
      </c>
      <c r="AQ4" s="16" t="s">
        <v>52</v>
      </c>
      <c r="AR4" s="16" t="s">
        <v>52</v>
      </c>
      <c r="AS4" s="16" t="s">
        <v>52</v>
      </c>
      <c r="AT4" s="26" t="s">
        <v>76</v>
      </c>
      <c r="AU4" s="19" t="s">
        <v>78</v>
      </c>
      <c r="AV4" s="8" t="s">
        <v>77</v>
      </c>
      <c r="AW4" s="3" t="s">
        <v>84</v>
      </c>
      <c r="AX4" s="3" t="s">
        <v>85</v>
      </c>
      <c r="AY4" s="31" t="s">
        <v>82</v>
      </c>
    </row>
    <row r="5" spans="1:51" ht="12.75">
      <c r="A5" s="21"/>
      <c r="B5" s="3"/>
      <c r="C5" s="3"/>
      <c r="D5" s="36" t="s">
        <v>86</v>
      </c>
      <c r="E5" s="27">
        <f aca="true" t="shared" si="0" ref="E5:E45">SUM(D5+10)/5</f>
        <v>0</v>
      </c>
      <c r="F5" s="37">
        <v>0</v>
      </c>
      <c r="G5" s="27">
        <f aca="true" t="shared" si="1" ref="G5:G45">SUM(F5)</f>
        <v>0</v>
      </c>
      <c r="H5" s="38">
        <f>LARGE((E5,G5),1)</f>
        <v>0</v>
      </c>
      <c r="I5" s="37">
        <v>56.6</v>
      </c>
      <c r="J5" s="27">
        <f aca="true" t="shared" si="2" ref="J5:J45">SUM(I5-56.6)/-3</f>
        <v>0</v>
      </c>
      <c r="K5" s="36" t="s">
        <v>87</v>
      </c>
      <c r="L5" s="27">
        <f aca="true" t="shared" si="3" ref="L5:L45">SUM(K5+35)/10</f>
        <v>0</v>
      </c>
      <c r="M5" s="38">
        <f>LARGE((J5,L5),1)</f>
        <v>0</v>
      </c>
      <c r="N5" s="37">
        <v>14.5</v>
      </c>
      <c r="O5" s="27">
        <f aca="true" t="shared" si="4" ref="O5:O45">SUM(N5-14.5)*-2</f>
        <v>0</v>
      </c>
      <c r="P5" s="37">
        <v>22</v>
      </c>
      <c r="Q5" s="27">
        <f aca="true" t="shared" si="5" ref="Q5:Q45">SUM(P5-22)/-1</f>
        <v>0</v>
      </c>
      <c r="R5" s="37">
        <v>540</v>
      </c>
      <c r="S5" s="27">
        <f aca="true" t="shared" si="6" ref="S5:S45">SUM(540-R5)/20</f>
        <v>0</v>
      </c>
      <c r="T5" s="38">
        <f>LARGE((O5,Q5,S5),1)</f>
        <v>0</v>
      </c>
      <c r="U5" s="14">
        <v>1</v>
      </c>
      <c r="V5" s="14">
        <v>2</v>
      </c>
      <c r="W5" s="14">
        <v>3</v>
      </c>
      <c r="X5" s="14">
        <v>4</v>
      </c>
      <c r="Y5" s="14">
        <v>5</v>
      </c>
      <c r="Z5" s="14">
        <v>6</v>
      </c>
      <c r="AA5" s="14" t="s">
        <v>104</v>
      </c>
      <c r="AB5" s="116"/>
      <c r="AC5" s="85"/>
      <c r="AD5" s="37"/>
      <c r="AE5" s="27"/>
      <c r="AF5" s="42">
        <v>0.8</v>
      </c>
      <c r="AG5" s="47">
        <f>SUM(AF5-0.8)*10</f>
        <v>0</v>
      </c>
      <c r="AH5" s="68" t="s">
        <v>88</v>
      </c>
      <c r="AI5" s="27">
        <f aca="true" t="shared" si="7" ref="AI5:AI45">SUM(AH5+0.5)/1.5</f>
        <v>0</v>
      </c>
      <c r="AJ5" s="36">
        <v>3</v>
      </c>
      <c r="AK5" s="27">
        <f aca="true" t="shared" si="8" ref="AK5:AK45">SUM(AJ5-3)/6</f>
        <v>0</v>
      </c>
      <c r="AL5" s="36" t="s">
        <v>89</v>
      </c>
      <c r="AM5" s="27">
        <f aca="true" t="shared" si="9" ref="AM5:AM45">SUM(AL5+2)/5</f>
        <v>0</v>
      </c>
      <c r="AN5" s="37">
        <v>11</v>
      </c>
      <c r="AO5" s="27">
        <f aca="true" t="shared" si="10" ref="AO5:AO45">SUM(AN5-11)/4</f>
        <v>0</v>
      </c>
      <c r="AP5" s="38">
        <f>LARGE((AI5,AK5,AM5,AO5),1)</f>
        <v>0</v>
      </c>
      <c r="AQ5" s="39">
        <v>0</v>
      </c>
      <c r="AR5" s="39">
        <v>0</v>
      </c>
      <c r="AS5" s="39">
        <v>0</v>
      </c>
      <c r="AT5" s="38">
        <f aca="true" t="shared" si="11" ref="AT5:AT45">LARGE(AQ5:AS5,1)</f>
        <v>0</v>
      </c>
      <c r="AU5" s="32" t="e">
        <f>SUM(E5+G5+J5+L5+O5+Q5+S5+AG5+AE5+#REF!+AI5+AK5+AM5+AO5+AQ5+AR5+AS5)</f>
        <v>#REF!</v>
      </c>
      <c r="AV5" s="27" t="e">
        <f>SUM(H5+M5+T5+#REF!+AP5+AT5)</f>
        <v>#REF!</v>
      </c>
      <c r="AW5" s="27" t="e">
        <f>SMALL((M5,H5,T5,#REF!,AP5,AT5),1)</f>
        <v>#REF!</v>
      </c>
      <c r="AX5" s="27" t="e">
        <f>SMALL((M5,H5,T5,#REF!,AP5,AT5),2)</f>
        <v>#REF!</v>
      </c>
      <c r="AY5" s="33" t="e">
        <f aca="true" t="shared" si="12" ref="AY5:AY45">SUM(AV5-AX5-AW5)</f>
        <v>#REF!</v>
      </c>
    </row>
    <row r="6" spans="1:51" ht="12.75">
      <c r="A6" s="21">
        <v>1</v>
      </c>
      <c r="B6" s="3" t="s">
        <v>0</v>
      </c>
      <c r="C6" s="3" t="s">
        <v>1</v>
      </c>
      <c r="D6" s="36" t="s">
        <v>86</v>
      </c>
      <c r="E6" s="27">
        <f t="shared" si="0"/>
        <v>0</v>
      </c>
      <c r="F6" s="37">
        <v>0</v>
      </c>
      <c r="G6" s="27">
        <f t="shared" si="1"/>
        <v>0</v>
      </c>
      <c r="H6" s="38">
        <f>LARGE((E6,G6),1)</f>
        <v>0</v>
      </c>
      <c r="I6" s="37">
        <v>56.6</v>
      </c>
      <c r="J6" s="27">
        <f t="shared" si="2"/>
        <v>0</v>
      </c>
      <c r="K6" s="36" t="s">
        <v>87</v>
      </c>
      <c r="L6" s="27">
        <f t="shared" si="3"/>
        <v>0</v>
      </c>
      <c r="M6" s="38">
        <f>LARGE((J6,L6),1)</f>
        <v>0</v>
      </c>
      <c r="N6" s="37">
        <v>14.5</v>
      </c>
      <c r="O6" s="27">
        <f t="shared" si="4"/>
        <v>0</v>
      </c>
      <c r="P6" s="37">
        <v>22</v>
      </c>
      <c r="Q6" s="27">
        <f t="shared" si="5"/>
        <v>0</v>
      </c>
      <c r="R6" s="37">
        <v>540</v>
      </c>
      <c r="S6" s="27">
        <f t="shared" si="6"/>
        <v>0</v>
      </c>
      <c r="T6" s="38">
        <f>LARGE((O6,Q6,S6),1)</f>
        <v>0</v>
      </c>
      <c r="U6" s="76"/>
      <c r="V6" s="27"/>
      <c r="W6" s="42"/>
      <c r="X6" s="41"/>
      <c r="Y6" s="42"/>
      <c r="Z6" s="41"/>
      <c r="AA6" s="27"/>
      <c r="AB6" s="116"/>
      <c r="AC6" s="85"/>
      <c r="AD6" s="37"/>
      <c r="AE6" s="27"/>
      <c r="AF6" s="42">
        <v>0.8</v>
      </c>
      <c r="AG6" s="47">
        <f aca="true" t="shared" si="13" ref="AG6:AG45">SUM(AF6-0.8)*10</f>
        <v>0</v>
      </c>
      <c r="AH6" s="68" t="s">
        <v>88</v>
      </c>
      <c r="AI6" s="27">
        <f t="shared" si="7"/>
        <v>0</v>
      </c>
      <c r="AJ6" s="36">
        <v>3</v>
      </c>
      <c r="AK6" s="27">
        <f t="shared" si="8"/>
        <v>0</v>
      </c>
      <c r="AL6" s="36" t="s">
        <v>89</v>
      </c>
      <c r="AM6" s="27">
        <f t="shared" si="9"/>
        <v>0</v>
      </c>
      <c r="AN6" s="37">
        <v>11</v>
      </c>
      <c r="AO6" s="27">
        <f t="shared" si="10"/>
        <v>0</v>
      </c>
      <c r="AP6" s="38">
        <f>LARGE((AI6,AK6,AM6,AO6),1)</f>
        <v>0</v>
      </c>
      <c r="AQ6" s="39">
        <v>0</v>
      </c>
      <c r="AR6" s="39">
        <v>0</v>
      </c>
      <c r="AS6" s="39">
        <v>0</v>
      </c>
      <c r="AT6" s="38">
        <f t="shared" si="11"/>
        <v>0</v>
      </c>
      <c r="AU6" s="32" t="e">
        <f>SUM(E6+G6+J6+L6+O6+Q6+S6+AG6+AE6+#REF!+AI6+AK6+AM6+AO6+AQ6+AR6+AS6)</f>
        <v>#REF!</v>
      </c>
      <c r="AV6" s="27" t="e">
        <f>SUM(H6+M6+T6+#REF!+AP6+AT6)</f>
        <v>#REF!</v>
      </c>
      <c r="AW6" s="27" t="e">
        <f>SMALL((M6,H6,T6,#REF!,AP6,AT6),1)</f>
        <v>#REF!</v>
      </c>
      <c r="AX6" s="27" t="e">
        <f>SMALL((M6,H6,T6,#REF!,AP6,AT6),2)</f>
        <v>#REF!</v>
      </c>
      <c r="AY6" s="33" t="e">
        <f t="shared" si="12"/>
        <v>#REF!</v>
      </c>
    </row>
    <row r="7" spans="1:51" ht="12.75">
      <c r="A7" s="21">
        <v>2</v>
      </c>
      <c r="B7" s="3" t="s">
        <v>0</v>
      </c>
      <c r="C7" s="3" t="s">
        <v>2</v>
      </c>
      <c r="D7" s="36" t="s">
        <v>86</v>
      </c>
      <c r="E7" s="27">
        <f t="shared" si="0"/>
        <v>0</v>
      </c>
      <c r="F7" s="37">
        <v>0</v>
      </c>
      <c r="G7" s="27">
        <f t="shared" si="1"/>
        <v>0</v>
      </c>
      <c r="H7" s="38">
        <f>LARGE((E7,G7),1)</f>
        <v>0</v>
      </c>
      <c r="I7" s="37">
        <v>56.6</v>
      </c>
      <c r="J7" s="27">
        <f t="shared" si="2"/>
        <v>0</v>
      </c>
      <c r="K7" s="36" t="s">
        <v>87</v>
      </c>
      <c r="L7" s="27">
        <f t="shared" si="3"/>
        <v>0</v>
      </c>
      <c r="M7" s="38">
        <f>LARGE((J7,L7),1)</f>
        <v>0</v>
      </c>
      <c r="N7" s="37">
        <v>14.5</v>
      </c>
      <c r="O7" s="27">
        <f t="shared" si="4"/>
        <v>0</v>
      </c>
      <c r="P7" s="37">
        <v>22</v>
      </c>
      <c r="Q7" s="27">
        <f t="shared" si="5"/>
        <v>0</v>
      </c>
      <c r="R7" s="37">
        <v>540</v>
      </c>
      <c r="S7" s="27">
        <f t="shared" si="6"/>
        <v>0</v>
      </c>
      <c r="T7" s="38">
        <f>LARGE((O7,Q7,S7),1)</f>
        <v>0</v>
      </c>
      <c r="U7" s="37"/>
      <c r="V7" s="27"/>
      <c r="W7" s="42"/>
      <c r="X7" s="41"/>
      <c r="Y7" s="42"/>
      <c r="Z7" s="41"/>
      <c r="AA7" s="27"/>
      <c r="AB7" s="116"/>
      <c r="AC7" s="85"/>
      <c r="AD7" s="37"/>
      <c r="AE7" s="27"/>
      <c r="AF7" s="42">
        <v>0.8</v>
      </c>
      <c r="AG7" s="47">
        <f t="shared" si="13"/>
        <v>0</v>
      </c>
      <c r="AH7" s="68" t="s">
        <v>88</v>
      </c>
      <c r="AI7" s="27">
        <f t="shared" si="7"/>
        <v>0</v>
      </c>
      <c r="AJ7" s="36">
        <v>3</v>
      </c>
      <c r="AK7" s="27">
        <f t="shared" si="8"/>
        <v>0</v>
      </c>
      <c r="AL7" s="36" t="s">
        <v>89</v>
      </c>
      <c r="AM7" s="27">
        <f t="shared" si="9"/>
        <v>0</v>
      </c>
      <c r="AN7" s="37">
        <v>11</v>
      </c>
      <c r="AO7" s="27">
        <f t="shared" si="10"/>
        <v>0</v>
      </c>
      <c r="AP7" s="38">
        <f>LARGE((AI7,AK7,AM7,AO7),1)</f>
        <v>0</v>
      </c>
      <c r="AQ7" s="39">
        <v>0</v>
      </c>
      <c r="AR7" s="39">
        <v>0</v>
      </c>
      <c r="AS7" s="39">
        <v>0</v>
      </c>
      <c r="AT7" s="38">
        <f t="shared" si="11"/>
        <v>0</v>
      </c>
      <c r="AU7" s="32" t="e">
        <f>SUM(E7+G7+J7+L7+O7+Q7+S7+AG7+AE7+#REF!+AI7+AK7+AM7+AO7+AQ7+AR7+AS7)</f>
        <v>#REF!</v>
      </c>
      <c r="AV7" s="27" t="e">
        <f>SUM(H7+M7+T7+#REF!+AP7+AT7)</f>
        <v>#REF!</v>
      </c>
      <c r="AW7" s="27" t="e">
        <f>SMALL((M7,H7,T7,#REF!,AP7,AT7),1)</f>
        <v>#REF!</v>
      </c>
      <c r="AX7" s="27" t="e">
        <f>SMALL((M7,H7,T7,#REF!,AP7,AT7),2)</f>
        <v>#REF!</v>
      </c>
      <c r="AY7" s="33" t="e">
        <f t="shared" si="12"/>
        <v>#REF!</v>
      </c>
    </row>
    <row r="8" spans="1:51" ht="12.75">
      <c r="A8" s="21">
        <v>3</v>
      </c>
      <c r="B8" s="3" t="s">
        <v>0</v>
      </c>
      <c r="C8" s="3" t="s">
        <v>3</v>
      </c>
      <c r="D8" s="36" t="s">
        <v>86</v>
      </c>
      <c r="E8" s="27">
        <f t="shared" si="0"/>
        <v>0</v>
      </c>
      <c r="F8" s="37">
        <v>0</v>
      </c>
      <c r="G8" s="27">
        <f t="shared" si="1"/>
        <v>0</v>
      </c>
      <c r="H8" s="38">
        <f>LARGE((E8,G8),1)</f>
        <v>0</v>
      </c>
      <c r="I8" s="37">
        <v>56.6</v>
      </c>
      <c r="J8" s="27">
        <f t="shared" si="2"/>
        <v>0</v>
      </c>
      <c r="K8" s="36" t="s">
        <v>87</v>
      </c>
      <c r="L8" s="27">
        <f t="shared" si="3"/>
        <v>0</v>
      </c>
      <c r="M8" s="38">
        <f>LARGE((J8,L8),1)</f>
        <v>0</v>
      </c>
      <c r="N8" s="37">
        <v>14.5</v>
      </c>
      <c r="O8" s="27">
        <f t="shared" si="4"/>
        <v>0</v>
      </c>
      <c r="P8" s="37">
        <v>22</v>
      </c>
      <c r="Q8" s="27">
        <f t="shared" si="5"/>
        <v>0</v>
      </c>
      <c r="R8" s="37">
        <v>540</v>
      </c>
      <c r="S8" s="27">
        <f t="shared" si="6"/>
        <v>0</v>
      </c>
      <c r="T8" s="38">
        <f>LARGE((O8,Q8,S8),1)</f>
        <v>0</v>
      </c>
      <c r="U8" s="37"/>
      <c r="V8" s="27"/>
      <c r="W8" s="42"/>
      <c r="X8" s="41"/>
      <c r="Y8" s="42"/>
      <c r="Z8" s="41"/>
      <c r="AA8" s="27"/>
      <c r="AB8" s="116"/>
      <c r="AC8" s="85"/>
      <c r="AD8" s="37"/>
      <c r="AE8" s="27"/>
      <c r="AF8" s="42">
        <v>0.8</v>
      </c>
      <c r="AG8" s="47">
        <f t="shared" si="13"/>
        <v>0</v>
      </c>
      <c r="AH8" s="68" t="s">
        <v>88</v>
      </c>
      <c r="AI8" s="27">
        <f t="shared" si="7"/>
        <v>0</v>
      </c>
      <c r="AJ8" s="36">
        <v>3</v>
      </c>
      <c r="AK8" s="27">
        <f t="shared" si="8"/>
        <v>0</v>
      </c>
      <c r="AL8" s="36" t="s">
        <v>89</v>
      </c>
      <c r="AM8" s="27">
        <f t="shared" si="9"/>
        <v>0</v>
      </c>
      <c r="AN8" s="37">
        <v>11</v>
      </c>
      <c r="AO8" s="27">
        <f t="shared" si="10"/>
        <v>0</v>
      </c>
      <c r="AP8" s="38">
        <f>LARGE((AI8,AK8,AM8,AO8),1)</f>
        <v>0</v>
      </c>
      <c r="AQ8" s="39">
        <v>0</v>
      </c>
      <c r="AR8" s="39">
        <v>0</v>
      </c>
      <c r="AS8" s="39">
        <v>0</v>
      </c>
      <c r="AT8" s="38">
        <f t="shared" si="11"/>
        <v>0</v>
      </c>
      <c r="AU8" s="32" t="e">
        <f>SUM(E8+G8+J8+L8+O8+Q8+S8+AG8+AE8+#REF!+AI8+AK8+AM8+AO8+AQ8+AR8+AS8)</f>
        <v>#REF!</v>
      </c>
      <c r="AV8" s="27" t="e">
        <f>SUM(H8+M8+T8+#REF!+AP8+AT8)</f>
        <v>#REF!</v>
      </c>
      <c r="AW8" s="27" t="e">
        <f>SMALL((M8,H8,T8,#REF!,AP8,AT8),1)</f>
        <v>#REF!</v>
      </c>
      <c r="AX8" s="27" t="e">
        <f>SMALL((M8,H8,T8,#REF!,AP8,AT8),2)</f>
        <v>#REF!</v>
      </c>
      <c r="AY8" s="33" t="e">
        <f t="shared" si="12"/>
        <v>#REF!</v>
      </c>
    </row>
    <row r="9" spans="1:51" ht="12.75">
      <c r="A9" s="21">
        <v>4</v>
      </c>
      <c r="B9" s="3" t="s">
        <v>4</v>
      </c>
      <c r="C9" s="3" t="s">
        <v>5</v>
      </c>
      <c r="D9" s="36" t="s">
        <v>86</v>
      </c>
      <c r="E9" s="27">
        <f t="shared" si="0"/>
        <v>0</v>
      </c>
      <c r="F9" s="37">
        <v>0</v>
      </c>
      <c r="G9" s="27">
        <f t="shared" si="1"/>
        <v>0</v>
      </c>
      <c r="H9" s="38">
        <f>LARGE((E9,G9),1)</f>
        <v>0</v>
      </c>
      <c r="I9" s="37">
        <v>56.6</v>
      </c>
      <c r="J9" s="27">
        <f t="shared" si="2"/>
        <v>0</v>
      </c>
      <c r="K9" s="36" t="s">
        <v>87</v>
      </c>
      <c r="L9" s="27">
        <f t="shared" si="3"/>
        <v>0</v>
      </c>
      <c r="M9" s="38">
        <f>LARGE((J9,L9),1)</f>
        <v>0</v>
      </c>
      <c r="N9" s="37">
        <v>14.5</v>
      </c>
      <c r="O9" s="27">
        <f t="shared" si="4"/>
        <v>0</v>
      </c>
      <c r="P9" s="37">
        <v>22</v>
      </c>
      <c r="Q9" s="27">
        <f t="shared" si="5"/>
        <v>0</v>
      </c>
      <c r="R9" s="37">
        <v>540</v>
      </c>
      <c r="S9" s="27">
        <f t="shared" si="6"/>
        <v>0</v>
      </c>
      <c r="T9" s="38">
        <f>LARGE((O9,Q9,S9),1)</f>
        <v>0</v>
      </c>
      <c r="U9" s="37"/>
      <c r="V9" s="27"/>
      <c r="W9" s="42"/>
      <c r="X9" s="41"/>
      <c r="Y9" s="42"/>
      <c r="Z9" s="41"/>
      <c r="AA9" s="27"/>
      <c r="AB9" s="116"/>
      <c r="AC9" s="85"/>
      <c r="AD9" s="37"/>
      <c r="AE9" s="27"/>
      <c r="AF9" s="42">
        <v>0.8</v>
      </c>
      <c r="AG9" s="47">
        <f t="shared" si="13"/>
        <v>0</v>
      </c>
      <c r="AH9" s="68" t="s">
        <v>88</v>
      </c>
      <c r="AI9" s="27">
        <f t="shared" si="7"/>
        <v>0</v>
      </c>
      <c r="AJ9" s="36">
        <v>3</v>
      </c>
      <c r="AK9" s="27">
        <f t="shared" si="8"/>
        <v>0</v>
      </c>
      <c r="AL9" s="36" t="s">
        <v>89</v>
      </c>
      <c r="AM9" s="27">
        <f t="shared" si="9"/>
        <v>0</v>
      </c>
      <c r="AN9" s="37">
        <v>11</v>
      </c>
      <c r="AO9" s="27">
        <f t="shared" si="10"/>
        <v>0</v>
      </c>
      <c r="AP9" s="38">
        <f>LARGE((AI9,AK9,AM9,AO9),1)</f>
        <v>0</v>
      </c>
      <c r="AQ9" s="39">
        <v>0</v>
      </c>
      <c r="AR9" s="39">
        <v>0</v>
      </c>
      <c r="AS9" s="39">
        <v>0</v>
      </c>
      <c r="AT9" s="38">
        <f t="shared" si="11"/>
        <v>0</v>
      </c>
      <c r="AU9" s="32" t="e">
        <f>SUM(E9+G9+J9+L9+O9+Q9+S9+AG9+AE9+#REF!+AI9+AK9+AM9+AO9+AQ9+AR9+AS9)</f>
        <v>#REF!</v>
      </c>
      <c r="AV9" s="27" t="e">
        <f>SUM(H9+M9+T9+#REF!+AP9+AT9)</f>
        <v>#REF!</v>
      </c>
      <c r="AW9" s="27" t="e">
        <f>SMALL((M9,H9,T9,#REF!,AP9,AT9),1)</f>
        <v>#REF!</v>
      </c>
      <c r="AX9" s="27" t="e">
        <f>SMALL((M9,H9,T9,#REF!,AP9,AT9),2)</f>
        <v>#REF!</v>
      </c>
      <c r="AY9" s="33" t="e">
        <f t="shared" si="12"/>
        <v>#REF!</v>
      </c>
    </row>
    <row r="10" spans="1:51" ht="12.75">
      <c r="A10" s="21">
        <v>5</v>
      </c>
      <c r="B10" s="3" t="s">
        <v>4</v>
      </c>
      <c r="C10" s="3" t="s">
        <v>49</v>
      </c>
      <c r="D10" s="36" t="s">
        <v>86</v>
      </c>
      <c r="E10" s="27">
        <f t="shared" si="0"/>
        <v>0</v>
      </c>
      <c r="F10" s="37">
        <v>0</v>
      </c>
      <c r="G10" s="27">
        <f t="shared" si="1"/>
        <v>0</v>
      </c>
      <c r="H10" s="38">
        <f>LARGE((E10,G10),1)</f>
        <v>0</v>
      </c>
      <c r="I10" s="37">
        <v>56.6</v>
      </c>
      <c r="J10" s="27">
        <f t="shared" si="2"/>
        <v>0</v>
      </c>
      <c r="K10" s="36" t="s">
        <v>87</v>
      </c>
      <c r="L10" s="27">
        <f t="shared" si="3"/>
        <v>0</v>
      </c>
      <c r="M10" s="38">
        <f>LARGE((J10,L10),1)</f>
        <v>0</v>
      </c>
      <c r="N10" s="37">
        <v>14.5</v>
      </c>
      <c r="O10" s="27">
        <f t="shared" si="4"/>
        <v>0</v>
      </c>
      <c r="P10" s="37">
        <v>22</v>
      </c>
      <c r="Q10" s="27">
        <f t="shared" si="5"/>
        <v>0</v>
      </c>
      <c r="R10" s="37">
        <v>540</v>
      </c>
      <c r="S10" s="27">
        <f t="shared" si="6"/>
        <v>0</v>
      </c>
      <c r="T10" s="38">
        <f>LARGE((O10,Q10,S10),1)</f>
        <v>0</v>
      </c>
      <c r="U10" s="37"/>
      <c r="V10" s="27"/>
      <c r="W10" s="42"/>
      <c r="X10" s="41"/>
      <c r="Y10" s="42"/>
      <c r="Z10" s="41"/>
      <c r="AA10" s="27"/>
      <c r="AB10" s="116"/>
      <c r="AC10" s="85"/>
      <c r="AD10" s="37"/>
      <c r="AE10" s="27"/>
      <c r="AF10" s="42">
        <v>0.8</v>
      </c>
      <c r="AG10" s="47">
        <f t="shared" si="13"/>
        <v>0</v>
      </c>
      <c r="AH10" s="68" t="s">
        <v>88</v>
      </c>
      <c r="AI10" s="27">
        <f t="shared" si="7"/>
        <v>0</v>
      </c>
      <c r="AJ10" s="36">
        <v>3</v>
      </c>
      <c r="AK10" s="27">
        <f t="shared" si="8"/>
        <v>0</v>
      </c>
      <c r="AL10" s="36" t="s">
        <v>89</v>
      </c>
      <c r="AM10" s="27">
        <f t="shared" si="9"/>
        <v>0</v>
      </c>
      <c r="AN10" s="37">
        <v>11</v>
      </c>
      <c r="AO10" s="27">
        <f t="shared" si="10"/>
        <v>0</v>
      </c>
      <c r="AP10" s="38">
        <f>LARGE((AI10,AK10,AM10,AO10),1)</f>
        <v>0</v>
      </c>
      <c r="AQ10" s="39">
        <v>0</v>
      </c>
      <c r="AR10" s="39">
        <v>0</v>
      </c>
      <c r="AS10" s="39">
        <v>0</v>
      </c>
      <c r="AT10" s="38">
        <f t="shared" si="11"/>
        <v>0</v>
      </c>
      <c r="AU10" s="32" t="e">
        <f>SUM(E10+G10+J10+L10+O10+Q10+S10+AG10+AE10+#REF!+AI10+AK10+AM10+AO10+AQ10+AR10+AS10)</f>
        <v>#REF!</v>
      </c>
      <c r="AV10" s="27" t="e">
        <f>SUM(H10+M10+T10+#REF!+AP10+AT10)</f>
        <v>#REF!</v>
      </c>
      <c r="AW10" s="27" t="e">
        <f>SMALL((M10,H10,T10,#REF!,AP10,AT10),1)</f>
        <v>#REF!</v>
      </c>
      <c r="AX10" s="27" t="e">
        <f>SMALL((M10,H10,T10,#REF!,AP10,AT10),2)</f>
        <v>#REF!</v>
      </c>
      <c r="AY10" s="33" t="e">
        <f t="shared" si="12"/>
        <v>#REF!</v>
      </c>
    </row>
    <row r="11" spans="1:51" ht="12.75">
      <c r="A11" s="21">
        <v>6</v>
      </c>
      <c r="B11" s="3" t="s">
        <v>6</v>
      </c>
      <c r="C11" s="3" t="s">
        <v>7</v>
      </c>
      <c r="D11" s="36" t="s">
        <v>86</v>
      </c>
      <c r="E11" s="27">
        <f t="shared" si="0"/>
        <v>0</v>
      </c>
      <c r="F11" s="37">
        <v>0</v>
      </c>
      <c r="G11" s="27">
        <f t="shared" si="1"/>
        <v>0</v>
      </c>
      <c r="H11" s="38">
        <f>LARGE((E11,G11),1)</f>
        <v>0</v>
      </c>
      <c r="I11" s="37">
        <v>56.6</v>
      </c>
      <c r="J11" s="27">
        <f t="shared" si="2"/>
        <v>0</v>
      </c>
      <c r="K11" s="36" t="s">
        <v>87</v>
      </c>
      <c r="L11" s="27">
        <f t="shared" si="3"/>
        <v>0</v>
      </c>
      <c r="M11" s="38">
        <f>LARGE((J11,L11),1)</f>
        <v>0</v>
      </c>
      <c r="N11" s="37">
        <v>14.5</v>
      </c>
      <c r="O11" s="27">
        <f t="shared" si="4"/>
        <v>0</v>
      </c>
      <c r="P11" s="37">
        <v>22</v>
      </c>
      <c r="Q11" s="27">
        <f t="shared" si="5"/>
        <v>0</v>
      </c>
      <c r="R11" s="37">
        <v>540</v>
      </c>
      <c r="S11" s="27">
        <f t="shared" si="6"/>
        <v>0</v>
      </c>
      <c r="T11" s="38">
        <f>LARGE((O11,Q11,S11),1)</f>
        <v>0</v>
      </c>
      <c r="U11" s="37"/>
      <c r="V11" s="27"/>
      <c r="W11" s="42"/>
      <c r="X11" s="41"/>
      <c r="Y11" s="42"/>
      <c r="Z11" s="41"/>
      <c r="AA11" s="27"/>
      <c r="AB11" s="116"/>
      <c r="AC11" s="85"/>
      <c r="AD11" s="37"/>
      <c r="AE11" s="27"/>
      <c r="AF11" s="42">
        <v>0.8</v>
      </c>
      <c r="AG11" s="47">
        <f t="shared" si="13"/>
        <v>0</v>
      </c>
      <c r="AH11" s="68" t="s">
        <v>88</v>
      </c>
      <c r="AI11" s="27">
        <f t="shared" si="7"/>
        <v>0</v>
      </c>
      <c r="AJ11" s="36">
        <v>3</v>
      </c>
      <c r="AK11" s="27">
        <f t="shared" si="8"/>
        <v>0</v>
      </c>
      <c r="AL11" s="36" t="s">
        <v>89</v>
      </c>
      <c r="AM11" s="27">
        <f t="shared" si="9"/>
        <v>0</v>
      </c>
      <c r="AN11" s="37">
        <v>11</v>
      </c>
      <c r="AO11" s="27">
        <f t="shared" si="10"/>
        <v>0</v>
      </c>
      <c r="AP11" s="38">
        <f>LARGE((AI11,AK11,AM11,AO11),1)</f>
        <v>0</v>
      </c>
      <c r="AQ11" s="39">
        <v>0</v>
      </c>
      <c r="AR11" s="39">
        <v>0</v>
      </c>
      <c r="AS11" s="39">
        <v>0</v>
      </c>
      <c r="AT11" s="38">
        <f t="shared" si="11"/>
        <v>0</v>
      </c>
      <c r="AU11" s="32" t="e">
        <f>SUM(E11+G11+J11+L11+O11+Q11+S11+AG11+AE11+#REF!+AI11+AK11+AM11+AO11+AQ11+AR11+AS11)</f>
        <v>#REF!</v>
      </c>
      <c r="AV11" s="27" t="e">
        <f>SUM(H11+M11+T11+#REF!+AP11+AT11)</f>
        <v>#REF!</v>
      </c>
      <c r="AW11" s="27" t="e">
        <f>SMALL((M11,H11,T11,#REF!,AP11,AT11),1)</f>
        <v>#REF!</v>
      </c>
      <c r="AX11" s="27" t="e">
        <f>SMALL((M11,H11,T11,#REF!,AP11,AT11),2)</f>
        <v>#REF!</v>
      </c>
      <c r="AY11" s="33" t="e">
        <f t="shared" si="12"/>
        <v>#REF!</v>
      </c>
    </row>
    <row r="12" spans="1:51" ht="12.75">
      <c r="A12" s="21">
        <v>7</v>
      </c>
      <c r="B12" s="3" t="s">
        <v>8</v>
      </c>
      <c r="C12" s="3" t="s">
        <v>9</v>
      </c>
      <c r="D12" s="36" t="s">
        <v>86</v>
      </c>
      <c r="E12" s="27">
        <f t="shared" si="0"/>
        <v>0</v>
      </c>
      <c r="F12" s="37">
        <v>0</v>
      </c>
      <c r="G12" s="27">
        <f t="shared" si="1"/>
        <v>0</v>
      </c>
      <c r="H12" s="38">
        <f>LARGE((E12,G12),1)</f>
        <v>0</v>
      </c>
      <c r="I12" s="37">
        <v>56.6</v>
      </c>
      <c r="J12" s="27">
        <f t="shared" si="2"/>
        <v>0</v>
      </c>
      <c r="K12" s="36" t="s">
        <v>87</v>
      </c>
      <c r="L12" s="27">
        <f t="shared" si="3"/>
        <v>0</v>
      </c>
      <c r="M12" s="38">
        <f>LARGE((J12,L12),1)</f>
        <v>0</v>
      </c>
      <c r="N12" s="37">
        <v>14.5</v>
      </c>
      <c r="O12" s="27">
        <f t="shared" si="4"/>
        <v>0</v>
      </c>
      <c r="P12" s="37">
        <v>22</v>
      </c>
      <c r="Q12" s="27">
        <f t="shared" si="5"/>
        <v>0</v>
      </c>
      <c r="R12" s="37">
        <v>540</v>
      </c>
      <c r="S12" s="27">
        <f t="shared" si="6"/>
        <v>0</v>
      </c>
      <c r="T12" s="38">
        <f>LARGE((O12,Q12,S12),1)</f>
        <v>0</v>
      </c>
      <c r="U12" s="37"/>
      <c r="V12" s="27"/>
      <c r="W12" s="42"/>
      <c r="X12" s="41"/>
      <c r="Y12" s="42"/>
      <c r="Z12" s="41"/>
      <c r="AA12" s="27"/>
      <c r="AB12" s="116"/>
      <c r="AC12" s="85"/>
      <c r="AD12" s="37"/>
      <c r="AE12" s="27"/>
      <c r="AF12" s="42">
        <v>0.8</v>
      </c>
      <c r="AG12" s="47">
        <f t="shared" si="13"/>
        <v>0</v>
      </c>
      <c r="AH12" s="68" t="s">
        <v>88</v>
      </c>
      <c r="AI12" s="27">
        <f t="shared" si="7"/>
        <v>0</v>
      </c>
      <c r="AJ12" s="36">
        <v>3</v>
      </c>
      <c r="AK12" s="27">
        <f t="shared" si="8"/>
        <v>0</v>
      </c>
      <c r="AL12" s="36" t="s">
        <v>89</v>
      </c>
      <c r="AM12" s="27">
        <f t="shared" si="9"/>
        <v>0</v>
      </c>
      <c r="AN12" s="37">
        <v>11</v>
      </c>
      <c r="AO12" s="27">
        <f t="shared" si="10"/>
        <v>0</v>
      </c>
      <c r="AP12" s="38">
        <f>LARGE((AI12,AK12,AM12,AO12),1)</f>
        <v>0</v>
      </c>
      <c r="AQ12" s="39">
        <v>0</v>
      </c>
      <c r="AR12" s="39">
        <v>0</v>
      </c>
      <c r="AS12" s="39">
        <v>0</v>
      </c>
      <c r="AT12" s="38">
        <f t="shared" si="11"/>
        <v>0</v>
      </c>
      <c r="AU12" s="32" t="e">
        <f>SUM(E12+G12+J12+L12+O12+Q12+S12+AG12+AE12+#REF!+AI12+AK12+AM12+AO12+AQ12+AR12+AS12)</f>
        <v>#REF!</v>
      </c>
      <c r="AV12" s="27" t="e">
        <f>SUM(H12+M12+T12+#REF!+AP12+AT12)</f>
        <v>#REF!</v>
      </c>
      <c r="AW12" s="27" t="e">
        <f>SMALL((M12,H12,T12,#REF!,AP12,AT12),1)</f>
        <v>#REF!</v>
      </c>
      <c r="AX12" s="27" t="e">
        <f>SMALL((M12,H12,T12,#REF!,AP12,AT12),2)</f>
        <v>#REF!</v>
      </c>
      <c r="AY12" s="33" t="e">
        <f t="shared" si="12"/>
        <v>#REF!</v>
      </c>
    </row>
    <row r="13" spans="1:51" ht="12.75">
      <c r="A13" s="21">
        <v>8</v>
      </c>
      <c r="B13" s="3" t="s">
        <v>8</v>
      </c>
      <c r="C13" s="3" t="s">
        <v>10</v>
      </c>
      <c r="D13" s="36" t="s">
        <v>86</v>
      </c>
      <c r="E13" s="27">
        <f t="shared" si="0"/>
        <v>0</v>
      </c>
      <c r="F13" s="37">
        <v>0</v>
      </c>
      <c r="G13" s="27">
        <f t="shared" si="1"/>
        <v>0</v>
      </c>
      <c r="H13" s="38">
        <f>LARGE((E13,G13),1)</f>
        <v>0</v>
      </c>
      <c r="I13" s="37">
        <v>56.6</v>
      </c>
      <c r="J13" s="27">
        <f t="shared" si="2"/>
        <v>0</v>
      </c>
      <c r="K13" s="36" t="s">
        <v>87</v>
      </c>
      <c r="L13" s="27">
        <f t="shared" si="3"/>
        <v>0</v>
      </c>
      <c r="M13" s="38">
        <f>LARGE((J13,L13),1)</f>
        <v>0</v>
      </c>
      <c r="N13" s="37">
        <v>14.5</v>
      </c>
      <c r="O13" s="27">
        <f t="shared" si="4"/>
        <v>0</v>
      </c>
      <c r="P13" s="37">
        <v>22</v>
      </c>
      <c r="Q13" s="27">
        <f t="shared" si="5"/>
        <v>0</v>
      </c>
      <c r="R13" s="37">
        <v>540</v>
      </c>
      <c r="S13" s="27">
        <f t="shared" si="6"/>
        <v>0</v>
      </c>
      <c r="T13" s="38">
        <f>LARGE((O13,Q13,S13),1)</f>
        <v>0</v>
      </c>
      <c r="U13" s="37"/>
      <c r="V13" s="27"/>
      <c r="W13" s="42"/>
      <c r="X13" s="41"/>
      <c r="Y13" s="42"/>
      <c r="Z13" s="41"/>
      <c r="AA13" s="27"/>
      <c r="AB13" s="116"/>
      <c r="AC13" s="85"/>
      <c r="AD13" s="37"/>
      <c r="AE13" s="27"/>
      <c r="AF13" s="42">
        <v>0.8</v>
      </c>
      <c r="AG13" s="47">
        <f t="shared" si="13"/>
        <v>0</v>
      </c>
      <c r="AH13" s="68" t="s">
        <v>88</v>
      </c>
      <c r="AI13" s="27">
        <f t="shared" si="7"/>
        <v>0</v>
      </c>
      <c r="AJ13" s="36">
        <v>3</v>
      </c>
      <c r="AK13" s="27">
        <f t="shared" si="8"/>
        <v>0</v>
      </c>
      <c r="AL13" s="36" t="s">
        <v>89</v>
      </c>
      <c r="AM13" s="27">
        <f t="shared" si="9"/>
        <v>0</v>
      </c>
      <c r="AN13" s="37">
        <v>11</v>
      </c>
      <c r="AO13" s="27">
        <f t="shared" si="10"/>
        <v>0</v>
      </c>
      <c r="AP13" s="38">
        <f>LARGE((AI13,AK13,AM13,AO13),1)</f>
        <v>0</v>
      </c>
      <c r="AQ13" s="39">
        <v>0</v>
      </c>
      <c r="AR13" s="39">
        <v>0</v>
      </c>
      <c r="AS13" s="39">
        <v>0</v>
      </c>
      <c r="AT13" s="38">
        <f t="shared" si="11"/>
        <v>0</v>
      </c>
      <c r="AU13" s="32" t="e">
        <f>SUM(E13+G13+J13+L13+O13+Q13+S13+AG13+AE13+#REF!+AI13+AK13+AM13+AO13+AQ13+AR13+AS13)</f>
        <v>#REF!</v>
      </c>
      <c r="AV13" s="27" t="e">
        <f>SUM(H13+M13+T13+#REF!+AP13+AT13)</f>
        <v>#REF!</v>
      </c>
      <c r="AW13" s="27" t="e">
        <f>SMALL((M13,H13,T13,#REF!,AP13,AT13),1)</f>
        <v>#REF!</v>
      </c>
      <c r="AX13" s="27" t="e">
        <f>SMALL((M13,H13,T13,#REF!,AP13,AT13),2)</f>
        <v>#REF!</v>
      </c>
      <c r="AY13" s="33" t="e">
        <f t="shared" si="12"/>
        <v>#REF!</v>
      </c>
    </row>
    <row r="14" spans="1:51" ht="12.75">
      <c r="A14" s="21">
        <v>9</v>
      </c>
      <c r="B14" s="3" t="s">
        <v>8</v>
      </c>
      <c r="C14" s="3" t="s">
        <v>11</v>
      </c>
      <c r="D14" s="36" t="s">
        <v>86</v>
      </c>
      <c r="E14" s="27">
        <f t="shared" si="0"/>
        <v>0</v>
      </c>
      <c r="F14" s="37">
        <v>0</v>
      </c>
      <c r="G14" s="27">
        <f t="shared" si="1"/>
        <v>0</v>
      </c>
      <c r="H14" s="38">
        <f>LARGE((E14,G14),1)</f>
        <v>0</v>
      </c>
      <c r="I14" s="37">
        <v>56.6</v>
      </c>
      <c r="J14" s="27">
        <f t="shared" si="2"/>
        <v>0</v>
      </c>
      <c r="K14" s="36" t="s">
        <v>87</v>
      </c>
      <c r="L14" s="27">
        <f t="shared" si="3"/>
        <v>0</v>
      </c>
      <c r="M14" s="38">
        <f>LARGE((J14,L14),1)</f>
        <v>0</v>
      </c>
      <c r="N14" s="37">
        <v>14.5</v>
      </c>
      <c r="O14" s="27">
        <f t="shared" si="4"/>
        <v>0</v>
      </c>
      <c r="P14" s="37">
        <v>22</v>
      </c>
      <c r="Q14" s="27">
        <f t="shared" si="5"/>
        <v>0</v>
      </c>
      <c r="R14" s="37">
        <v>540</v>
      </c>
      <c r="S14" s="27">
        <f t="shared" si="6"/>
        <v>0</v>
      </c>
      <c r="T14" s="38">
        <f>LARGE((O14,Q14,S14),1)</f>
        <v>0</v>
      </c>
      <c r="U14" s="37"/>
      <c r="V14" s="27"/>
      <c r="W14" s="42"/>
      <c r="X14" s="41"/>
      <c r="Y14" s="42"/>
      <c r="Z14" s="41"/>
      <c r="AA14" s="27"/>
      <c r="AB14" s="116"/>
      <c r="AC14" s="85"/>
      <c r="AD14" s="37"/>
      <c r="AE14" s="27"/>
      <c r="AF14" s="42">
        <v>0.8</v>
      </c>
      <c r="AG14" s="47">
        <f t="shared" si="13"/>
        <v>0</v>
      </c>
      <c r="AH14" s="68" t="s">
        <v>88</v>
      </c>
      <c r="AI14" s="27">
        <f t="shared" si="7"/>
        <v>0</v>
      </c>
      <c r="AJ14" s="36">
        <v>3</v>
      </c>
      <c r="AK14" s="27">
        <f t="shared" si="8"/>
        <v>0</v>
      </c>
      <c r="AL14" s="36" t="s">
        <v>89</v>
      </c>
      <c r="AM14" s="27">
        <f t="shared" si="9"/>
        <v>0</v>
      </c>
      <c r="AN14" s="37">
        <v>11</v>
      </c>
      <c r="AO14" s="27">
        <f t="shared" si="10"/>
        <v>0</v>
      </c>
      <c r="AP14" s="38">
        <f>LARGE((AI14,AK14,AM14,AO14),1)</f>
        <v>0</v>
      </c>
      <c r="AQ14" s="39">
        <v>0</v>
      </c>
      <c r="AR14" s="39">
        <v>0</v>
      </c>
      <c r="AS14" s="39">
        <v>0</v>
      </c>
      <c r="AT14" s="38">
        <f t="shared" si="11"/>
        <v>0</v>
      </c>
      <c r="AU14" s="32" t="e">
        <f>SUM(E14+G14+J14+L14+O14+Q14+S14+AG14+AE14+#REF!+AI14+AK14+AM14+AO14+AQ14+AR14+AS14)</f>
        <v>#REF!</v>
      </c>
      <c r="AV14" s="27" t="e">
        <f>SUM(H14+M14+T14+#REF!+AP14+AT14)</f>
        <v>#REF!</v>
      </c>
      <c r="AW14" s="27" t="e">
        <f>SMALL((M14,H14,T14,#REF!,AP14,AT14),1)</f>
        <v>#REF!</v>
      </c>
      <c r="AX14" s="27" t="e">
        <f>SMALL((M14,H14,T14,#REF!,AP14,AT14),2)</f>
        <v>#REF!</v>
      </c>
      <c r="AY14" s="33" t="e">
        <f t="shared" si="12"/>
        <v>#REF!</v>
      </c>
    </row>
    <row r="15" spans="1:51" ht="12.75">
      <c r="A15" s="21">
        <v>10</v>
      </c>
      <c r="B15" s="3" t="s">
        <v>12</v>
      </c>
      <c r="C15" s="3" t="s">
        <v>13</v>
      </c>
      <c r="D15" s="36" t="s">
        <v>86</v>
      </c>
      <c r="E15" s="27">
        <f t="shared" si="0"/>
        <v>0</v>
      </c>
      <c r="F15" s="37">
        <v>0</v>
      </c>
      <c r="G15" s="27">
        <f t="shared" si="1"/>
        <v>0</v>
      </c>
      <c r="H15" s="38">
        <f>LARGE((E15,G15),1)</f>
        <v>0</v>
      </c>
      <c r="I15" s="37">
        <v>56.6</v>
      </c>
      <c r="J15" s="27">
        <f t="shared" si="2"/>
        <v>0</v>
      </c>
      <c r="K15" s="36" t="s">
        <v>87</v>
      </c>
      <c r="L15" s="27">
        <f t="shared" si="3"/>
        <v>0</v>
      </c>
      <c r="M15" s="38">
        <f>LARGE((J15,L15),1)</f>
        <v>0</v>
      </c>
      <c r="N15" s="37">
        <v>14.5</v>
      </c>
      <c r="O15" s="27">
        <f t="shared" si="4"/>
        <v>0</v>
      </c>
      <c r="P15" s="37">
        <v>22</v>
      </c>
      <c r="Q15" s="27">
        <f t="shared" si="5"/>
        <v>0</v>
      </c>
      <c r="R15" s="37">
        <v>540</v>
      </c>
      <c r="S15" s="27">
        <f t="shared" si="6"/>
        <v>0</v>
      </c>
      <c r="T15" s="38">
        <f>LARGE((O15,Q15,S15),1)</f>
        <v>0</v>
      </c>
      <c r="U15" s="37"/>
      <c r="V15" s="27"/>
      <c r="W15" s="42"/>
      <c r="X15" s="41"/>
      <c r="Y15" s="42"/>
      <c r="Z15" s="41"/>
      <c r="AA15" s="27"/>
      <c r="AB15" s="116"/>
      <c r="AC15" s="85"/>
      <c r="AD15" s="37"/>
      <c r="AE15" s="27"/>
      <c r="AF15" s="42">
        <v>0.8</v>
      </c>
      <c r="AG15" s="47">
        <f t="shared" si="13"/>
        <v>0</v>
      </c>
      <c r="AH15" s="68" t="s">
        <v>88</v>
      </c>
      <c r="AI15" s="27">
        <f t="shared" si="7"/>
        <v>0</v>
      </c>
      <c r="AJ15" s="36">
        <v>3</v>
      </c>
      <c r="AK15" s="27">
        <f t="shared" si="8"/>
        <v>0</v>
      </c>
      <c r="AL15" s="36" t="s">
        <v>89</v>
      </c>
      <c r="AM15" s="27">
        <f t="shared" si="9"/>
        <v>0</v>
      </c>
      <c r="AN15" s="37">
        <v>11</v>
      </c>
      <c r="AO15" s="27">
        <f t="shared" si="10"/>
        <v>0</v>
      </c>
      <c r="AP15" s="38">
        <f>LARGE((AI15,AK15,AM15,AO15),1)</f>
        <v>0</v>
      </c>
      <c r="AQ15" s="39">
        <v>0</v>
      </c>
      <c r="AR15" s="39">
        <v>0</v>
      </c>
      <c r="AS15" s="39">
        <v>0</v>
      </c>
      <c r="AT15" s="38">
        <f t="shared" si="11"/>
        <v>0</v>
      </c>
      <c r="AU15" s="32" t="e">
        <f>SUM(E15+G15+J15+L15+O15+Q15+S15+AG15+AE15+#REF!+AI15+AK15+AM15+AO15+AQ15+AR15+AS15)</f>
        <v>#REF!</v>
      </c>
      <c r="AV15" s="27" t="e">
        <f>SUM(H15+M15+T15+#REF!+AP15+AT15)</f>
        <v>#REF!</v>
      </c>
      <c r="AW15" s="27" t="e">
        <f>SMALL((M15,H15,T15,#REF!,AP15,AT15),1)</f>
        <v>#REF!</v>
      </c>
      <c r="AX15" s="27" t="e">
        <f>SMALL((M15,H15,T15,#REF!,AP15,AT15),2)</f>
        <v>#REF!</v>
      </c>
      <c r="AY15" s="33" t="e">
        <f t="shared" si="12"/>
        <v>#REF!</v>
      </c>
    </row>
    <row r="16" spans="1:51" ht="12.75">
      <c r="A16" s="21">
        <v>11</v>
      </c>
      <c r="B16" s="3" t="s">
        <v>14</v>
      </c>
      <c r="C16" s="3" t="s">
        <v>13</v>
      </c>
      <c r="D16" s="36" t="s">
        <v>86</v>
      </c>
      <c r="E16" s="27">
        <f t="shared" si="0"/>
        <v>0</v>
      </c>
      <c r="F16" s="37">
        <v>0</v>
      </c>
      <c r="G16" s="27">
        <f t="shared" si="1"/>
        <v>0</v>
      </c>
      <c r="H16" s="38">
        <f>LARGE((E16,G16),1)</f>
        <v>0</v>
      </c>
      <c r="I16" s="37">
        <v>56.6</v>
      </c>
      <c r="J16" s="27">
        <f t="shared" si="2"/>
        <v>0</v>
      </c>
      <c r="K16" s="36" t="s">
        <v>87</v>
      </c>
      <c r="L16" s="27">
        <f t="shared" si="3"/>
        <v>0</v>
      </c>
      <c r="M16" s="38">
        <f>LARGE((J16,L16),1)</f>
        <v>0</v>
      </c>
      <c r="N16" s="37">
        <v>14.5</v>
      </c>
      <c r="O16" s="27">
        <f t="shared" si="4"/>
        <v>0</v>
      </c>
      <c r="P16" s="37">
        <v>22</v>
      </c>
      <c r="Q16" s="27">
        <f t="shared" si="5"/>
        <v>0</v>
      </c>
      <c r="R16" s="37">
        <v>540</v>
      </c>
      <c r="S16" s="27">
        <f t="shared" si="6"/>
        <v>0</v>
      </c>
      <c r="T16" s="38">
        <f>LARGE((O16,Q16,S16),1)</f>
        <v>0</v>
      </c>
      <c r="U16" s="37"/>
      <c r="V16" s="27"/>
      <c r="W16" s="42"/>
      <c r="X16" s="41"/>
      <c r="Y16" s="42"/>
      <c r="Z16" s="41"/>
      <c r="AA16" s="27"/>
      <c r="AB16" s="116"/>
      <c r="AC16" s="85"/>
      <c r="AD16" s="37"/>
      <c r="AE16" s="27"/>
      <c r="AF16" s="42">
        <v>0.8</v>
      </c>
      <c r="AG16" s="47">
        <f t="shared" si="13"/>
        <v>0</v>
      </c>
      <c r="AH16" s="68" t="s">
        <v>88</v>
      </c>
      <c r="AI16" s="27">
        <f t="shared" si="7"/>
        <v>0</v>
      </c>
      <c r="AJ16" s="36">
        <v>3</v>
      </c>
      <c r="AK16" s="27">
        <f t="shared" si="8"/>
        <v>0</v>
      </c>
      <c r="AL16" s="36" t="s">
        <v>89</v>
      </c>
      <c r="AM16" s="27">
        <f t="shared" si="9"/>
        <v>0</v>
      </c>
      <c r="AN16" s="37">
        <v>11</v>
      </c>
      <c r="AO16" s="27">
        <f t="shared" si="10"/>
        <v>0</v>
      </c>
      <c r="AP16" s="38">
        <f>LARGE((AI16,AK16,AM16,AO16),1)</f>
        <v>0</v>
      </c>
      <c r="AQ16" s="39">
        <v>0</v>
      </c>
      <c r="AR16" s="39">
        <v>0</v>
      </c>
      <c r="AS16" s="39">
        <v>0</v>
      </c>
      <c r="AT16" s="38">
        <f t="shared" si="11"/>
        <v>0</v>
      </c>
      <c r="AU16" s="32" t="e">
        <f>SUM(E16+G16+J16+L16+O16+Q16+S16+AG16+AE16+#REF!+AI16+AK16+AM16+AO16+AQ16+AR16+AS16)</f>
        <v>#REF!</v>
      </c>
      <c r="AV16" s="27" t="e">
        <f>SUM(H16+M16+T16+#REF!+AP16+AT16)</f>
        <v>#REF!</v>
      </c>
      <c r="AW16" s="27" t="e">
        <f>SMALL((M16,H16,T16,#REF!,AP16,AT16),1)</f>
        <v>#REF!</v>
      </c>
      <c r="AX16" s="27" t="e">
        <f>SMALL((M16,H16,T16,#REF!,AP16,AT16),2)</f>
        <v>#REF!</v>
      </c>
      <c r="AY16" s="33" t="e">
        <f t="shared" si="12"/>
        <v>#REF!</v>
      </c>
    </row>
    <row r="17" spans="1:51" ht="12.75">
      <c r="A17" s="21">
        <v>12</v>
      </c>
      <c r="B17" s="3" t="s">
        <v>15</v>
      </c>
      <c r="C17" s="3" t="s">
        <v>11</v>
      </c>
      <c r="D17" s="36" t="s">
        <v>86</v>
      </c>
      <c r="E17" s="27">
        <f t="shared" si="0"/>
        <v>0</v>
      </c>
      <c r="F17" s="37">
        <v>0</v>
      </c>
      <c r="G17" s="27">
        <f t="shared" si="1"/>
        <v>0</v>
      </c>
      <c r="H17" s="38">
        <f>LARGE((E17,G17),1)</f>
        <v>0</v>
      </c>
      <c r="I17" s="37">
        <v>56.6</v>
      </c>
      <c r="J17" s="27">
        <f t="shared" si="2"/>
        <v>0</v>
      </c>
      <c r="K17" s="36" t="s">
        <v>87</v>
      </c>
      <c r="L17" s="27">
        <f t="shared" si="3"/>
        <v>0</v>
      </c>
      <c r="M17" s="38">
        <f>LARGE((J17,L17),1)</f>
        <v>0</v>
      </c>
      <c r="N17" s="37">
        <v>14.5</v>
      </c>
      <c r="O17" s="27">
        <f t="shared" si="4"/>
        <v>0</v>
      </c>
      <c r="P17" s="37">
        <v>22</v>
      </c>
      <c r="Q17" s="27">
        <f t="shared" si="5"/>
        <v>0</v>
      </c>
      <c r="R17" s="37">
        <v>540</v>
      </c>
      <c r="S17" s="27">
        <f t="shared" si="6"/>
        <v>0</v>
      </c>
      <c r="T17" s="38">
        <f>LARGE((O17,Q17,S17),1)</f>
        <v>0</v>
      </c>
      <c r="U17" s="37"/>
      <c r="V17" s="27"/>
      <c r="W17" s="42"/>
      <c r="X17" s="41"/>
      <c r="Y17" s="42"/>
      <c r="Z17" s="41"/>
      <c r="AA17" s="27"/>
      <c r="AB17" s="116"/>
      <c r="AC17" s="85"/>
      <c r="AD17" s="37"/>
      <c r="AE17" s="27"/>
      <c r="AF17" s="42">
        <v>0.8</v>
      </c>
      <c r="AG17" s="47">
        <f t="shared" si="13"/>
        <v>0</v>
      </c>
      <c r="AH17" s="68" t="s">
        <v>88</v>
      </c>
      <c r="AI17" s="27">
        <f t="shared" si="7"/>
        <v>0</v>
      </c>
      <c r="AJ17" s="36">
        <v>3</v>
      </c>
      <c r="AK17" s="27">
        <f t="shared" si="8"/>
        <v>0</v>
      </c>
      <c r="AL17" s="36" t="s">
        <v>89</v>
      </c>
      <c r="AM17" s="27">
        <f t="shared" si="9"/>
        <v>0</v>
      </c>
      <c r="AN17" s="37">
        <v>11</v>
      </c>
      <c r="AO17" s="27">
        <f t="shared" si="10"/>
        <v>0</v>
      </c>
      <c r="AP17" s="38">
        <f>LARGE((AI17,AK17,AM17,AO17),1)</f>
        <v>0</v>
      </c>
      <c r="AQ17" s="39">
        <v>0</v>
      </c>
      <c r="AR17" s="39">
        <v>0</v>
      </c>
      <c r="AS17" s="39">
        <v>0</v>
      </c>
      <c r="AT17" s="38">
        <f t="shared" si="11"/>
        <v>0</v>
      </c>
      <c r="AU17" s="32" t="e">
        <f>SUM(E17+G17+J17+L17+O17+Q17+S17+AG17+AE17+#REF!+AI17+AK17+AM17+AO17+AQ17+AR17+AS17)</f>
        <v>#REF!</v>
      </c>
      <c r="AV17" s="27" t="e">
        <f>SUM(H17+M17+T17+#REF!+AP17+AT17)</f>
        <v>#REF!</v>
      </c>
      <c r="AW17" s="27" t="e">
        <f>SMALL((M17,H17,T17,#REF!,AP17,AT17),1)</f>
        <v>#REF!</v>
      </c>
      <c r="AX17" s="27" t="e">
        <f>SMALL((M17,H17,T17,#REF!,AP17,AT17),2)</f>
        <v>#REF!</v>
      </c>
      <c r="AY17" s="33" t="e">
        <f t="shared" si="12"/>
        <v>#REF!</v>
      </c>
    </row>
    <row r="18" spans="1:51" ht="12.75">
      <c r="A18" s="21">
        <v>13</v>
      </c>
      <c r="B18" s="3" t="s">
        <v>15</v>
      </c>
      <c r="C18" s="3" t="s">
        <v>16</v>
      </c>
      <c r="D18" s="36" t="s">
        <v>86</v>
      </c>
      <c r="E18" s="27">
        <f t="shared" si="0"/>
        <v>0</v>
      </c>
      <c r="F18" s="37">
        <v>0</v>
      </c>
      <c r="G18" s="27">
        <f t="shared" si="1"/>
        <v>0</v>
      </c>
      <c r="H18" s="38">
        <f>LARGE((E18,G18),1)</f>
        <v>0</v>
      </c>
      <c r="I18" s="37">
        <v>56.6</v>
      </c>
      <c r="J18" s="27">
        <f t="shared" si="2"/>
        <v>0</v>
      </c>
      <c r="K18" s="36" t="s">
        <v>87</v>
      </c>
      <c r="L18" s="27">
        <f t="shared" si="3"/>
        <v>0</v>
      </c>
      <c r="M18" s="38">
        <f>LARGE((J18,L18),1)</f>
        <v>0</v>
      </c>
      <c r="N18" s="37">
        <v>14.5</v>
      </c>
      <c r="O18" s="27">
        <f t="shared" si="4"/>
        <v>0</v>
      </c>
      <c r="P18" s="37">
        <v>22</v>
      </c>
      <c r="Q18" s="27">
        <f t="shared" si="5"/>
        <v>0</v>
      </c>
      <c r="R18" s="37">
        <v>540</v>
      </c>
      <c r="S18" s="27">
        <f t="shared" si="6"/>
        <v>0</v>
      </c>
      <c r="T18" s="38">
        <f>LARGE((O18,Q18,S18),1)</f>
        <v>0</v>
      </c>
      <c r="U18" s="37"/>
      <c r="V18" s="27"/>
      <c r="W18" s="42"/>
      <c r="X18" s="41"/>
      <c r="Y18" s="42"/>
      <c r="Z18" s="41"/>
      <c r="AA18" s="27"/>
      <c r="AB18" s="116"/>
      <c r="AC18" s="85"/>
      <c r="AD18" s="37"/>
      <c r="AE18" s="27"/>
      <c r="AF18" s="42">
        <v>0.8</v>
      </c>
      <c r="AG18" s="47">
        <f t="shared" si="13"/>
        <v>0</v>
      </c>
      <c r="AH18" s="68" t="s">
        <v>88</v>
      </c>
      <c r="AI18" s="27">
        <f t="shared" si="7"/>
        <v>0</v>
      </c>
      <c r="AJ18" s="36">
        <v>3</v>
      </c>
      <c r="AK18" s="27">
        <f t="shared" si="8"/>
        <v>0</v>
      </c>
      <c r="AL18" s="36" t="s">
        <v>89</v>
      </c>
      <c r="AM18" s="27">
        <f t="shared" si="9"/>
        <v>0</v>
      </c>
      <c r="AN18" s="37">
        <v>11</v>
      </c>
      <c r="AO18" s="27">
        <f t="shared" si="10"/>
        <v>0</v>
      </c>
      <c r="AP18" s="38">
        <f>LARGE((AI18,AK18,AM18,AO18),1)</f>
        <v>0</v>
      </c>
      <c r="AQ18" s="39">
        <v>0</v>
      </c>
      <c r="AR18" s="39">
        <v>0</v>
      </c>
      <c r="AS18" s="39">
        <v>0</v>
      </c>
      <c r="AT18" s="38">
        <f t="shared" si="11"/>
        <v>0</v>
      </c>
      <c r="AU18" s="32" t="e">
        <f>SUM(E18+G18+J18+L18+O18+Q18+S18+AG18+AE18+#REF!+AI18+AK18+AM18+AO18+AQ18+AR18+AS18)</f>
        <v>#REF!</v>
      </c>
      <c r="AV18" s="27" t="e">
        <f>SUM(H18+M18+T18+#REF!+AP18+AT18)</f>
        <v>#REF!</v>
      </c>
      <c r="AW18" s="27" t="e">
        <f>SMALL((M18,H18,T18,#REF!,AP18,AT18),1)</f>
        <v>#REF!</v>
      </c>
      <c r="AX18" s="27" t="e">
        <f>SMALL((M18,H18,T18,#REF!,AP18,AT18),2)</f>
        <v>#REF!</v>
      </c>
      <c r="AY18" s="33" t="e">
        <f t="shared" si="12"/>
        <v>#REF!</v>
      </c>
    </row>
    <row r="19" spans="1:51" ht="12.75">
      <c r="A19" s="21">
        <v>14</v>
      </c>
      <c r="B19" s="3" t="s">
        <v>15</v>
      </c>
      <c r="C19" s="3" t="s">
        <v>7</v>
      </c>
      <c r="D19" s="36" t="s">
        <v>86</v>
      </c>
      <c r="E19" s="27">
        <f t="shared" si="0"/>
        <v>0</v>
      </c>
      <c r="F19" s="37">
        <v>0</v>
      </c>
      <c r="G19" s="27">
        <f t="shared" si="1"/>
        <v>0</v>
      </c>
      <c r="H19" s="38">
        <f>LARGE((E19,G19),1)</f>
        <v>0</v>
      </c>
      <c r="I19" s="37">
        <v>56.6</v>
      </c>
      <c r="J19" s="27">
        <f t="shared" si="2"/>
        <v>0</v>
      </c>
      <c r="K19" s="36" t="s">
        <v>87</v>
      </c>
      <c r="L19" s="27">
        <f t="shared" si="3"/>
        <v>0</v>
      </c>
      <c r="M19" s="38">
        <f>LARGE((J19,L19),1)</f>
        <v>0</v>
      </c>
      <c r="N19" s="37">
        <v>14.5</v>
      </c>
      <c r="O19" s="27">
        <f t="shared" si="4"/>
        <v>0</v>
      </c>
      <c r="P19" s="37">
        <v>22</v>
      </c>
      <c r="Q19" s="27">
        <f t="shared" si="5"/>
        <v>0</v>
      </c>
      <c r="R19" s="37">
        <v>540</v>
      </c>
      <c r="S19" s="27">
        <f t="shared" si="6"/>
        <v>0</v>
      </c>
      <c r="T19" s="38">
        <f>LARGE((O19,Q19,S19),1)</f>
        <v>0</v>
      </c>
      <c r="U19" s="37"/>
      <c r="V19" s="27"/>
      <c r="W19" s="42"/>
      <c r="X19" s="41"/>
      <c r="Y19" s="42"/>
      <c r="Z19" s="41"/>
      <c r="AA19" s="27"/>
      <c r="AB19" s="116"/>
      <c r="AC19" s="85"/>
      <c r="AD19" s="37"/>
      <c r="AE19" s="27"/>
      <c r="AF19" s="42">
        <v>0.8</v>
      </c>
      <c r="AG19" s="47">
        <f t="shared" si="13"/>
        <v>0</v>
      </c>
      <c r="AH19" s="68" t="s">
        <v>88</v>
      </c>
      <c r="AI19" s="27">
        <f t="shared" si="7"/>
        <v>0</v>
      </c>
      <c r="AJ19" s="36">
        <v>3</v>
      </c>
      <c r="AK19" s="27">
        <f t="shared" si="8"/>
        <v>0</v>
      </c>
      <c r="AL19" s="36" t="s">
        <v>89</v>
      </c>
      <c r="AM19" s="27">
        <f t="shared" si="9"/>
        <v>0</v>
      </c>
      <c r="AN19" s="37">
        <v>11</v>
      </c>
      <c r="AO19" s="27">
        <f t="shared" si="10"/>
        <v>0</v>
      </c>
      <c r="AP19" s="38">
        <f>LARGE((AI19,AK19,AM19,AO19),1)</f>
        <v>0</v>
      </c>
      <c r="AQ19" s="39">
        <v>0</v>
      </c>
      <c r="AR19" s="39">
        <v>0</v>
      </c>
      <c r="AS19" s="39">
        <v>0</v>
      </c>
      <c r="AT19" s="38">
        <f t="shared" si="11"/>
        <v>0</v>
      </c>
      <c r="AU19" s="32" t="e">
        <f>SUM(E19+G19+J19+L19+O19+Q19+S19+AG19+AE19+#REF!+AI19+AK19+AM19+AO19+AQ19+AR19+AS19)</f>
        <v>#REF!</v>
      </c>
      <c r="AV19" s="27" t="e">
        <f>SUM(H19+M19+T19+#REF!+AP19+AT19)</f>
        <v>#REF!</v>
      </c>
      <c r="AW19" s="27" t="e">
        <f>SMALL((M19,H19,T19,#REF!,AP19,AT19),1)</f>
        <v>#REF!</v>
      </c>
      <c r="AX19" s="27" t="e">
        <f>SMALL((M19,H19,T19,#REF!,AP19,AT19),2)</f>
        <v>#REF!</v>
      </c>
      <c r="AY19" s="33" t="e">
        <f t="shared" si="12"/>
        <v>#REF!</v>
      </c>
    </row>
    <row r="20" spans="1:51" ht="12.75">
      <c r="A20" s="21">
        <v>15</v>
      </c>
      <c r="B20" s="3" t="s">
        <v>41</v>
      </c>
      <c r="C20" s="3" t="s">
        <v>42</v>
      </c>
      <c r="D20" s="36" t="s">
        <v>86</v>
      </c>
      <c r="E20" s="27">
        <f t="shared" si="0"/>
        <v>0</v>
      </c>
      <c r="F20" s="37">
        <v>0</v>
      </c>
      <c r="G20" s="27">
        <f t="shared" si="1"/>
        <v>0</v>
      </c>
      <c r="H20" s="38">
        <f>LARGE((E20,G20),1)</f>
        <v>0</v>
      </c>
      <c r="I20" s="37">
        <v>56.6</v>
      </c>
      <c r="J20" s="27">
        <f t="shared" si="2"/>
        <v>0</v>
      </c>
      <c r="K20" s="36" t="s">
        <v>87</v>
      </c>
      <c r="L20" s="27">
        <f t="shared" si="3"/>
        <v>0</v>
      </c>
      <c r="M20" s="38">
        <f>LARGE((J20,L20),1)</f>
        <v>0</v>
      </c>
      <c r="N20" s="37">
        <v>14.5</v>
      </c>
      <c r="O20" s="27">
        <f t="shared" si="4"/>
        <v>0</v>
      </c>
      <c r="P20" s="37">
        <v>22</v>
      </c>
      <c r="Q20" s="27">
        <f t="shared" si="5"/>
        <v>0</v>
      </c>
      <c r="R20" s="37">
        <v>540</v>
      </c>
      <c r="S20" s="27">
        <f t="shared" si="6"/>
        <v>0</v>
      </c>
      <c r="T20" s="38">
        <f>LARGE((O20,Q20,S20),1)</f>
        <v>0</v>
      </c>
      <c r="U20" s="37"/>
      <c r="V20" s="27"/>
      <c r="W20" s="42"/>
      <c r="X20" s="41"/>
      <c r="Y20" s="42"/>
      <c r="Z20" s="41"/>
      <c r="AA20" s="27"/>
      <c r="AB20" s="116"/>
      <c r="AC20" s="85"/>
      <c r="AD20" s="37"/>
      <c r="AE20" s="27"/>
      <c r="AF20" s="42">
        <v>0.8</v>
      </c>
      <c r="AG20" s="47">
        <f t="shared" si="13"/>
        <v>0</v>
      </c>
      <c r="AH20" s="68" t="s">
        <v>88</v>
      </c>
      <c r="AI20" s="27">
        <f t="shared" si="7"/>
        <v>0</v>
      </c>
      <c r="AJ20" s="36">
        <v>3</v>
      </c>
      <c r="AK20" s="27">
        <f t="shared" si="8"/>
        <v>0</v>
      </c>
      <c r="AL20" s="36" t="s">
        <v>89</v>
      </c>
      <c r="AM20" s="27">
        <f t="shared" si="9"/>
        <v>0</v>
      </c>
      <c r="AN20" s="37">
        <v>11</v>
      </c>
      <c r="AO20" s="27">
        <f t="shared" si="10"/>
        <v>0</v>
      </c>
      <c r="AP20" s="38">
        <f>LARGE((AI20,AK20,AM20,AO20),1)</f>
        <v>0</v>
      </c>
      <c r="AQ20" s="39">
        <v>0</v>
      </c>
      <c r="AR20" s="39">
        <v>0</v>
      </c>
      <c r="AS20" s="39">
        <v>0</v>
      </c>
      <c r="AT20" s="38">
        <f t="shared" si="11"/>
        <v>0</v>
      </c>
      <c r="AU20" s="32" t="e">
        <f>SUM(E20+G20+J20+L20+O20+Q20+S20+AG20+AE20+#REF!+AI20+AK20+AM20+AO20+AQ20+AR20+AS20)</f>
        <v>#REF!</v>
      </c>
      <c r="AV20" s="27" t="e">
        <f>SUM(H20+M20+T20+#REF!+AP20+AT20)</f>
        <v>#REF!</v>
      </c>
      <c r="AW20" s="27" t="e">
        <f>SMALL((M20,H20,T20,#REF!,AP20,AT20),1)</f>
        <v>#REF!</v>
      </c>
      <c r="AX20" s="27" t="e">
        <f>SMALL((M20,H20,T20,#REF!,AP20,AT20),2)</f>
        <v>#REF!</v>
      </c>
      <c r="AY20" s="33" t="e">
        <f t="shared" si="12"/>
        <v>#REF!</v>
      </c>
    </row>
    <row r="21" spans="1:51" ht="12.75">
      <c r="A21" s="21">
        <v>16</v>
      </c>
      <c r="B21" s="3" t="s">
        <v>17</v>
      </c>
      <c r="C21" s="3" t="s">
        <v>18</v>
      </c>
      <c r="D21" s="36" t="s">
        <v>86</v>
      </c>
      <c r="E21" s="27">
        <f t="shared" si="0"/>
        <v>0</v>
      </c>
      <c r="F21" s="37">
        <v>0</v>
      </c>
      <c r="G21" s="27">
        <f t="shared" si="1"/>
        <v>0</v>
      </c>
      <c r="H21" s="38">
        <f>LARGE((E21,G21),1)</f>
        <v>0</v>
      </c>
      <c r="I21" s="37">
        <v>56.6</v>
      </c>
      <c r="J21" s="27">
        <f t="shared" si="2"/>
        <v>0</v>
      </c>
      <c r="K21" s="36" t="s">
        <v>87</v>
      </c>
      <c r="L21" s="27">
        <f t="shared" si="3"/>
        <v>0</v>
      </c>
      <c r="M21" s="38">
        <f>LARGE((J21,L21),1)</f>
        <v>0</v>
      </c>
      <c r="N21" s="37">
        <v>14.5</v>
      </c>
      <c r="O21" s="27">
        <f t="shared" si="4"/>
        <v>0</v>
      </c>
      <c r="P21" s="37">
        <v>22</v>
      </c>
      <c r="Q21" s="27">
        <f t="shared" si="5"/>
        <v>0</v>
      </c>
      <c r="R21" s="37">
        <v>540</v>
      </c>
      <c r="S21" s="27">
        <f t="shared" si="6"/>
        <v>0</v>
      </c>
      <c r="T21" s="38">
        <f>LARGE((O21,Q21,S21),1)</f>
        <v>0</v>
      </c>
      <c r="U21" s="37"/>
      <c r="V21" s="27"/>
      <c r="W21" s="42"/>
      <c r="X21" s="41"/>
      <c r="Y21" s="42"/>
      <c r="Z21" s="41"/>
      <c r="AA21" s="27"/>
      <c r="AB21" s="116"/>
      <c r="AC21" s="85"/>
      <c r="AD21" s="37"/>
      <c r="AE21" s="27"/>
      <c r="AF21" s="42">
        <v>0.8</v>
      </c>
      <c r="AG21" s="47">
        <f t="shared" si="13"/>
        <v>0</v>
      </c>
      <c r="AH21" s="68" t="s">
        <v>88</v>
      </c>
      <c r="AI21" s="27">
        <f t="shared" si="7"/>
        <v>0</v>
      </c>
      <c r="AJ21" s="36">
        <v>3</v>
      </c>
      <c r="AK21" s="27">
        <f t="shared" si="8"/>
        <v>0</v>
      </c>
      <c r="AL21" s="36" t="s">
        <v>89</v>
      </c>
      <c r="AM21" s="27">
        <f t="shared" si="9"/>
        <v>0</v>
      </c>
      <c r="AN21" s="37">
        <v>11</v>
      </c>
      <c r="AO21" s="27">
        <f t="shared" si="10"/>
        <v>0</v>
      </c>
      <c r="AP21" s="38">
        <f>LARGE((AI21,AK21,AM21,AO21),1)</f>
        <v>0</v>
      </c>
      <c r="AQ21" s="39">
        <v>0</v>
      </c>
      <c r="AR21" s="39">
        <v>0</v>
      </c>
      <c r="AS21" s="39">
        <v>0</v>
      </c>
      <c r="AT21" s="38">
        <f t="shared" si="11"/>
        <v>0</v>
      </c>
      <c r="AU21" s="32" t="e">
        <f>SUM(E21+G21+J21+L21+O21+Q21+S21+AG21+AE21+#REF!+AI21+AK21+AM21+AO21+AQ21+AR21+AS21)</f>
        <v>#REF!</v>
      </c>
      <c r="AV21" s="27" t="e">
        <f>SUM(H21+M21+T21+#REF!+AP21+AT21)</f>
        <v>#REF!</v>
      </c>
      <c r="AW21" s="27" t="e">
        <f>SMALL((M21,H21,T21,#REF!,AP21,AT21),1)</f>
        <v>#REF!</v>
      </c>
      <c r="AX21" s="27" t="e">
        <f>SMALL((M21,H21,T21,#REF!,AP21,AT21),2)</f>
        <v>#REF!</v>
      </c>
      <c r="AY21" s="33" t="e">
        <f t="shared" si="12"/>
        <v>#REF!</v>
      </c>
    </row>
    <row r="22" spans="1:51" ht="12.75">
      <c r="A22" s="21">
        <v>17</v>
      </c>
      <c r="B22" s="3" t="s">
        <v>17</v>
      </c>
      <c r="C22" s="3" t="s">
        <v>19</v>
      </c>
      <c r="D22" s="36" t="s">
        <v>86</v>
      </c>
      <c r="E22" s="27">
        <f t="shared" si="0"/>
        <v>0</v>
      </c>
      <c r="F22" s="37">
        <v>0</v>
      </c>
      <c r="G22" s="27">
        <f t="shared" si="1"/>
        <v>0</v>
      </c>
      <c r="H22" s="38">
        <f>LARGE((E22,G22),1)</f>
        <v>0</v>
      </c>
      <c r="I22" s="37">
        <v>56.6</v>
      </c>
      <c r="J22" s="27">
        <f t="shared" si="2"/>
        <v>0</v>
      </c>
      <c r="K22" s="36" t="s">
        <v>87</v>
      </c>
      <c r="L22" s="27">
        <f t="shared" si="3"/>
        <v>0</v>
      </c>
      <c r="M22" s="38">
        <f>LARGE((J22,L22),1)</f>
        <v>0</v>
      </c>
      <c r="N22" s="37">
        <v>14.5</v>
      </c>
      <c r="O22" s="27">
        <f t="shared" si="4"/>
        <v>0</v>
      </c>
      <c r="P22" s="37">
        <v>22</v>
      </c>
      <c r="Q22" s="27">
        <f t="shared" si="5"/>
        <v>0</v>
      </c>
      <c r="R22" s="37">
        <v>540</v>
      </c>
      <c r="S22" s="27">
        <f t="shared" si="6"/>
        <v>0</v>
      </c>
      <c r="T22" s="38">
        <f>LARGE((O22,Q22,S22),1)</f>
        <v>0</v>
      </c>
      <c r="U22" s="37"/>
      <c r="V22" s="27"/>
      <c r="W22" s="42"/>
      <c r="X22" s="41"/>
      <c r="Y22" s="42"/>
      <c r="Z22" s="41"/>
      <c r="AA22" s="27"/>
      <c r="AB22" s="116"/>
      <c r="AC22" s="85"/>
      <c r="AD22" s="37"/>
      <c r="AE22" s="27"/>
      <c r="AF22" s="42">
        <v>0.8</v>
      </c>
      <c r="AG22" s="47">
        <f t="shared" si="13"/>
        <v>0</v>
      </c>
      <c r="AH22" s="68" t="s">
        <v>88</v>
      </c>
      <c r="AI22" s="27">
        <f t="shared" si="7"/>
        <v>0</v>
      </c>
      <c r="AJ22" s="36">
        <v>3</v>
      </c>
      <c r="AK22" s="27">
        <f t="shared" si="8"/>
        <v>0</v>
      </c>
      <c r="AL22" s="36" t="s">
        <v>89</v>
      </c>
      <c r="AM22" s="27">
        <f t="shared" si="9"/>
        <v>0</v>
      </c>
      <c r="AN22" s="37">
        <v>11</v>
      </c>
      <c r="AO22" s="27">
        <f t="shared" si="10"/>
        <v>0</v>
      </c>
      <c r="AP22" s="38">
        <f>LARGE((AI22,AK22,AM22,AO22),1)</f>
        <v>0</v>
      </c>
      <c r="AQ22" s="39">
        <v>0</v>
      </c>
      <c r="AR22" s="39">
        <v>0</v>
      </c>
      <c r="AS22" s="39">
        <v>0</v>
      </c>
      <c r="AT22" s="38">
        <f t="shared" si="11"/>
        <v>0</v>
      </c>
      <c r="AU22" s="32" t="e">
        <f>SUM(E22+G22+J22+L22+O22+Q22+S22+AG22+AE22+#REF!+AI22+AK22+AM22+AO22+AQ22+AR22+AS22)</f>
        <v>#REF!</v>
      </c>
      <c r="AV22" s="27" t="e">
        <f>SUM(H22+M22+T22+#REF!+AP22+AT22)</f>
        <v>#REF!</v>
      </c>
      <c r="AW22" s="27" t="e">
        <f>SMALL((M22,H22,T22,#REF!,AP22,AT22),1)</f>
        <v>#REF!</v>
      </c>
      <c r="AX22" s="27" t="e">
        <f>SMALL((M22,H22,T22,#REF!,AP22,AT22),2)</f>
        <v>#REF!</v>
      </c>
      <c r="AY22" s="33" t="e">
        <f t="shared" si="12"/>
        <v>#REF!</v>
      </c>
    </row>
    <row r="23" spans="1:51" ht="12.75">
      <c r="A23" s="21">
        <v>18</v>
      </c>
      <c r="B23" s="3" t="s">
        <v>20</v>
      </c>
      <c r="C23" s="3" t="s">
        <v>21</v>
      </c>
      <c r="D23" s="36" t="s">
        <v>86</v>
      </c>
      <c r="E23" s="27">
        <f t="shared" si="0"/>
        <v>0</v>
      </c>
      <c r="F23" s="37">
        <v>0</v>
      </c>
      <c r="G23" s="27">
        <f t="shared" si="1"/>
        <v>0</v>
      </c>
      <c r="H23" s="38">
        <f>LARGE((E23,G23),1)</f>
        <v>0</v>
      </c>
      <c r="I23" s="37">
        <v>56.6</v>
      </c>
      <c r="J23" s="27">
        <f t="shared" si="2"/>
        <v>0</v>
      </c>
      <c r="K23" s="36" t="s">
        <v>87</v>
      </c>
      <c r="L23" s="27">
        <f t="shared" si="3"/>
        <v>0</v>
      </c>
      <c r="M23" s="38">
        <f>LARGE((J23,L23),1)</f>
        <v>0</v>
      </c>
      <c r="N23" s="37">
        <v>14.5</v>
      </c>
      <c r="O23" s="27">
        <f t="shared" si="4"/>
        <v>0</v>
      </c>
      <c r="P23" s="37">
        <v>22</v>
      </c>
      <c r="Q23" s="27">
        <f t="shared" si="5"/>
        <v>0</v>
      </c>
      <c r="R23" s="37">
        <v>540</v>
      </c>
      <c r="S23" s="27">
        <f t="shared" si="6"/>
        <v>0</v>
      </c>
      <c r="T23" s="38">
        <f>LARGE((O23,Q23,S23),1)</f>
        <v>0</v>
      </c>
      <c r="U23" s="37"/>
      <c r="V23" s="27"/>
      <c r="W23" s="42"/>
      <c r="X23" s="41"/>
      <c r="Y23" s="42"/>
      <c r="Z23" s="41"/>
      <c r="AA23" s="27"/>
      <c r="AB23" s="116"/>
      <c r="AC23" s="85"/>
      <c r="AD23" s="37"/>
      <c r="AE23" s="27"/>
      <c r="AF23" s="42">
        <v>0.8</v>
      </c>
      <c r="AG23" s="47">
        <f t="shared" si="13"/>
        <v>0</v>
      </c>
      <c r="AH23" s="68" t="s">
        <v>88</v>
      </c>
      <c r="AI23" s="27">
        <f t="shared" si="7"/>
        <v>0</v>
      </c>
      <c r="AJ23" s="36">
        <v>3</v>
      </c>
      <c r="AK23" s="27">
        <f t="shared" si="8"/>
        <v>0</v>
      </c>
      <c r="AL23" s="36" t="s">
        <v>89</v>
      </c>
      <c r="AM23" s="27">
        <f t="shared" si="9"/>
        <v>0</v>
      </c>
      <c r="AN23" s="37">
        <v>11</v>
      </c>
      <c r="AO23" s="27">
        <f t="shared" si="10"/>
        <v>0</v>
      </c>
      <c r="AP23" s="38">
        <f>LARGE((AI23,AK23,AM23,AO23),1)</f>
        <v>0</v>
      </c>
      <c r="AQ23" s="39">
        <v>0</v>
      </c>
      <c r="AR23" s="39">
        <v>0</v>
      </c>
      <c r="AS23" s="39">
        <v>0</v>
      </c>
      <c r="AT23" s="38">
        <f t="shared" si="11"/>
        <v>0</v>
      </c>
      <c r="AU23" s="32" t="e">
        <f>SUM(E23+G23+J23+L23+O23+Q23+S23+AG23+AE23+#REF!+AI23+AK23+AM23+AO23+AQ23+AR23+AS23)</f>
        <v>#REF!</v>
      </c>
      <c r="AV23" s="27" t="e">
        <f>SUM(H23+M23+T23+#REF!+AP23+AT23)</f>
        <v>#REF!</v>
      </c>
      <c r="AW23" s="27" t="e">
        <f>SMALL((M23,H23,T23,#REF!,AP23,AT23),1)</f>
        <v>#REF!</v>
      </c>
      <c r="AX23" s="27" t="e">
        <f>SMALL((M23,H23,T23,#REF!,AP23,AT23),2)</f>
        <v>#REF!</v>
      </c>
      <c r="AY23" s="33" t="e">
        <f t="shared" si="12"/>
        <v>#REF!</v>
      </c>
    </row>
    <row r="24" spans="1:51" ht="12.75">
      <c r="A24" s="21">
        <v>19</v>
      </c>
      <c r="B24" s="3" t="s">
        <v>22</v>
      </c>
      <c r="C24" s="3" t="s">
        <v>23</v>
      </c>
      <c r="D24" s="36" t="s">
        <v>86</v>
      </c>
      <c r="E24" s="27">
        <f t="shared" si="0"/>
        <v>0</v>
      </c>
      <c r="F24" s="37">
        <v>0</v>
      </c>
      <c r="G24" s="27">
        <f t="shared" si="1"/>
        <v>0</v>
      </c>
      <c r="H24" s="38">
        <f>LARGE((E24,G24),1)</f>
        <v>0</v>
      </c>
      <c r="I24" s="37">
        <v>56.6</v>
      </c>
      <c r="J24" s="27">
        <f t="shared" si="2"/>
        <v>0</v>
      </c>
      <c r="K24" s="36" t="s">
        <v>87</v>
      </c>
      <c r="L24" s="27">
        <f t="shared" si="3"/>
        <v>0</v>
      </c>
      <c r="M24" s="38">
        <f>LARGE((J24,L24),1)</f>
        <v>0</v>
      </c>
      <c r="N24" s="37">
        <v>14.5</v>
      </c>
      <c r="O24" s="27">
        <f t="shared" si="4"/>
        <v>0</v>
      </c>
      <c r="P24" s="37">
        <v>22</v>
      </c>
      <c r="Q24" s="27">
        <f t="shared" si="5"/>
        <v>0</v>
      </c>
      <c r="R24" s="37">
        <v>540</v>
      </c>
      <c r="S24" s="27">
        <f t="shared" si="6"/>
        <v>0</v>
      </c>
      <c r="T24" s="38">
        <f>LARGE((O24,Q24,S24),1)</f>
        <v>0</v>
      </c>
      <c r="U24" s="37"/>
      <c r="V24" s="27"/>
      <c r="W24" s="42"/>
      <c r="X24" s="41"/>
      <c r="Y24" s="42"/>
      <c r="Z24" s="41"/>
      <c r="AA24" s="27"/>
      <c r="AB24" s="116"/>
      <c r="AC24" s="85"/>
      <c r="AD24" s="37"/>
      <c r="AE24" s="27"/>
      <c r="AF24" s="42">
        <v>0.8</v>
      </c>
      <c r="AG24" s="47">
        <f t="shared" si="13"/>
        <v>0</v>
      </c>
      <c r="AH24" s="68" t="s">
        <v>88</v>
      </c>
      <c r="AI24" s="27">
        <f t="shared" si="7"/>
        <v>0</v>
      </c>
      <c r="AJ24" s="36">
        <v>3</v>
      </c>
      <c r="AK24" s="27">
        <f t="shared" si="8"/>
        <v>0</v>
      </c>
      <c r="AL24" s="36" t="s">
        <v>89</v>
      </c>
      <c r="AM24" s="27">
        <f t="shared" si="9"/>
        <v>0</v>
      </c>
      <c r="AN24" s="37">
        <v>11</v>
      </c>
      <c r="AO24" s="27">
        <f t="shared" si="10"/>
        <v>0</v>
      </c>
      <c r="AP24" s="38">
        <f>LARGE((AI24,AK24,AM24,AO24),1)</f>
        <v>0</v>
      </c>
      <c r="AQ24" s="39">
        <v>0</v>
      </c>
      <c r="AR24" s="39">
        <v>0</v>
      </c>
      <c r="AS24" s="39">
        <v>0</v>
      </c>
      <c r="AT24" s="38">
        <f t="shared" si="11"/>
        <v>0</v>
      </c>
      <c r="AU24" s="32" t="e">
        <f>SUM(E24+G24+J24+L24+O24+Q24+S24+AG24+AE24+#REF!+AI24+AK24+AM24+AO24+AQ24+AR24+AS24)</f>
        <v>#REF!</v>
      </c>
      <c r="AV24" s="27" t="e">
        <f>SUM(H24+M24+T24+#REF!+AP24+AT24)</f>
        <v>#REF!</v>
      </c>
      <c r="AW24" s="27" t="e">
        <f>SMALL((M24,H24,T24,#REF!,AP24,AT24),1)</f>
        <v>#REF!</v>
      </c>
      <c r="AX24" s="27" t="e">
        <f>SMALL((M24,H24,T24,#REF!,AP24,AT24),2)</f>
        <v>#REF!</v>
      </c>
      <c r="AY24" s="33" t="e">
        <f t="shared" si="12"/>
        <v>#REF!</v>
      </c>
    </row>
    <row r="25" spans="1:51" ht="12.75">
      <c r="A25" s="21">
        <v>20</v>
      </c>
      <c r="B25" s="3" t="s">
        <v>24</v>
      </c>
      <c r="C25" s="3" t="s">
        <v>10</v>
      </c>
      <c r="D25" s="36" t="s">
        <v>86</v>
      </c>
      <c r="E25" s="27">
        <f t="shared" si="0"/>
        <v>0</v>
      </c>
      <c r="F25" s="37">
        <v>0</v>
      </c>
      <c r="G25" s="27">
        <f t="shared" si="1"/>
        <v>0</v>
      </c>
      <c r="H25" s="38">
        <f>LARGE((E25,G25),1)</f>
        <v>0</v>
      </c>
      <c r="I25" s="37">
        <v>56.6</v>
      </c>
      <c r="J25" s="27">
        <f t="shared" si="2"/>
        <v>0</v>
      </c>
      <c r="K25" s="36" t="s">
        <v>87</v>
      </c>
      <c r="L25" s="27">
        <f t="shared" si="3"/>
        <v>0</v>
      </c>
      <c r="M25" s="38">
        <f>LARGE((J25,L25),1)</f>
        <v>0</v>
      </c>
      <c r="N25" s="37">
        <v>14.5</v>
      </c>
      <c r="O25" s="27">
        <f t="shared" si="4"/>
        <v>0</v>
      </c>
      <c r="P25" s="37">
        <v>22</v>
      </c>
      <c r="Q25" s="27">
        <f t="shared" si="5"/>
        <v>0</v>
      </c>
      <c r="R25" s="37">
        <v>540</v>
      </c>
      <c r="S25" s="27">
        <f t="shared" si="6"/>
        <v>0</v>
      </c>
      <c r="T25" s="38">
        <f>LARGE((O25,Q25,S25),1)</f>
        <v>0</v>
      </c>
      <c r="U25" s="37"/>
      <c r="V25" s="27"/>
      <c r="W25" s="42"/>
      <c r="X25" s="41"/>
      <c r="Y25" s="42"/>
      <c r="Z25" s="41"/>
      <c r="AA25" s="27"/>
      <c r="AB25" s="116"/>
      <c r="AC25" s="85"/>
      <c r="AD25" s="37"/>
      <c r="AE25" s="27"/>
      <c r="AF25" s="42">
        <v>0.8</v>
      </c>
      <c r="AG25" s="47">
        <f t="shared" si="13"/>
        <v>0</v>
      </c>
      <c r="AH25" s="68" t="s">
        <v>88</v>
      </c>
      <c r="AI25" s="27">
        <f t="shared" si="7"/>
        <v>0</v>
      </c>
      <c r="AJ25" s="36">
        <v>3</v>
      </c>
      <c r="AK25" s="27">
        <f t="shared" si="8"/>
        <v>0</v>
      </c>
      <c r="AL25" s="36" t="s">
        <v>89</v>
      </c>
      <c r="AM25" s="27">
        <f t="shared" si="9"/>
        <v>0</v>
      </c>
      <c r="AN25" s="37">
        <v>11</v>
      </c>
      <c r="AO25" s="27">
        <f t="shared" si="10"/>
        <v>0</v>
      </c>
      <c r="AP25" s="38">
        <f>LARGE((AI25,AK25,AM25,AO25),1)</f>
        <v>0</v>
      </c>
      <c r="AQ25" s="39">
        <v>0</v>
      </c>
      <c r="AR25" s="39">
        <v>0</v>
      </c>
      <c r="AS25" s="39">
        <v>0</v>
      </c>
      <c r="AT25" s="38">
        <f t="shared" si="11"/>
        <v>0</v>
      </c>
      <c r="AU25" s="32" t="e">
        <f>SUM(E25+G25+J25+L25+O25+Q25+S25+AG25+AE25+#REF!+AI25+AK25+AM25+AO25+AQ25+AR25+AS25)</f>
        <v>#REF!</v>
      </c>
      <c r="AV25" s="27" t="e">
        <f>SUM(H25+M25+T25+#REF!+AP25+AT25)</f>
        <v>#REF!</v>
      </c>
      <c r="AW25" s="27" t="e">
        <f>SMALL((M25,H25,T25,#REF!,AP25,AT25),1)</f>
        <v>#REF!</v>
      </c>
      <c r="AX25" s="27" t="e">
        <f>SMALL((M25,H25,T25,#REF!,AP25,AT25),2)</f>
        <v>#REF!</v>
      </c>
      <c r="AY25" s="33" t="e">
        <f t="shared" si="12"/>
        <v>#REF!</v>
      </c>
    </row>
    <row r="26" spans="1:51" ht="12.75">
      <c r="A26" s="21">
        <v>21</v>
      </c>
      <c r="B26" s="3" t="s">
        <v>27</v>
      </c>
      <c r="C26" s="3" t="s">
        <v>21</v>
      </c>
      <c r="D26" s="36" t="s">
        <v>86</v>
      </c>
      <c r="E26" s="27">
        <f t="shared" si="0"/>
        <v>0</v>
      </c>
      <c r="F26" s="37">
        <v>0</v>
      </c>
      <c r="G26" s="27">
        <f t="shared" si="1"/>
        <v>0</v>
      </c>
      <c r="H26" s="38">
        <f>LARGE((E26,G26),1)</f>
        <v>0</v>
      </c>
      <c r="I26" s="37">
        <v>56.6</v>
      </c>
      <c r="J26" s="27">
        <f t="shared" si="2"/>
        <v>0</v>
      </c>
      <c r="K26" s="36" t="s">
        <v>87</v>
      </c>
      <c r="L26" s="27">
        <f t="shared" si="3"/>
        <v>0</v>
      </c>
      <c r="M26" s="38">
        <f>LARGE((J26,L26),1)</f>
        <v>0</v>
      </c>
      <c r="N26" s="37">
        <v>14.5</v>
      </c>
      <c r="O26" s="27">
        <f t="shared" si="4"/>
        <v>0</v>
      </c>
      <c r="P26" s="37">
        <v>22</v>
      </c>
      <c r="Q26" s="27">
        <f t="shared" si="5"/>
        <v>0</v>
      </c>
      <c r="R26" s="37">
        <v>540</v>
      </c>
      <c r="S26" s="27">
        <f t="shared" si="6"/>
        <v>0</v>
      </c>
      <c r="T26" s="38">
        <f>LARGE((O26,Q26,S26),1)</f>
        <v>0</v>
      </c>
      <c r="U26" s="37"/>
      <c r="V26" s="27"/>
      <c r="W26" s="42"/>
      <c r="X26" s="41"/>
      <c r="Y26" s="42"/>
      <c r="Z26" s="41"/>
      <c r="AA26" s="27"/>
      <c r="AB26" s="116"/>
      <c r="AC26" s="85"/>
      <c r="AD26" s="37"/>
      <c r="AE26" s="27"/>
      <c r="AF26" s="42">
        <v>0.8</v>
      </c>
      <c r="AG26" s="47">
        <f t="shared" si="13"/>
        <v>0</v>
      </c>
      <c r="AH26" s="68" t="s">
        <v>88</v>
      </c>
      <c r="AI26" s="27">
        <f t="shared" si="7"/>
        <v>0</v>
      </c>
      <c r="AJ26" s="36">
        <v>3</v>
      </c>
      <c r="AK26" s="27">
        <f t="shared" si="8"/>
        <v>0</v>
      </c>
      <c r="AL26" s="36" t="s">
        <v>89</v>
      </c>
      <c r="AM26" s="27">
        <f t="shared" si="9"/>
        <v>0</v>
      </c>
      <c r="AN26" s="37">
        <v>11</v>
      </c>
      <c r="AO26" s="27">
        <f t="shared" si="10"/>
        <v>0</v>
      </c>
      <c r="AP26" s="38">
        <f>LARGE((AI26,AK26,AM26,AO26),1)</f>
        <v>0</v>
      </c>
      <c r="AQ26" s="39">
        <v>0</v>
      </c>
      <c r="AR26" s="39">
        <v>0</v>
      </c>
      <c r="AS26" s="39">
        <v>0</v>
      </c>
      <c r="AT26" s="38">
        <f t="shared" si="11"/>
        <v>0</v>
      </c>
      <c r="AU26" s="32" t="e">
        <f>SUM(E26+G26+J26+L26+O26+Q26+S26+AG26+AE26+#REF!+AI26+AK26+AM26+AO26+AQ26+AR26+AS26)</f>
        <v>#REF!</v>
      </c>
      <c r="AV26" s="27" t="e">
        <f>SUM(H26+M26+T26+#REF!+AP26+AT26)</f>
        <v>#REF!</v>
      </c>
      <c r="AW26" s="27" t="e">
        <f>SMALL((M26,H26,T26,#REF!,AP26,AT26),1)</f>
        <v>#REF!</v>
      </c>
      <c r="AX26" s="27" t="e">
        <f>SMALL((M26,H26,T26,#REF!,AP26,AT26),2)</f>
        <v>#REF!</v>
      </c>
      <c r="AY26" s="33" t="e">
        <f t="shared" si="12"/>
        <v>#REF!</v>
      </c>
    </row>
    <row r="27" spans="1:51" ht="12.75">
      <c r="A27" s="21">
        <v>22</v>
      </c>
      <c r="B27" s="3" t="s">
        <v>27</v>
      </c>
      <c r="C27" s="3" t="s">
        <v>44</v>
      </c>
      <c r="D27" s="36" t="s">
        <v>86</v>
      </c>
      <c r="E27" s="27">
        <f t="shared" si="0"/>
        <v>0</v>
      </c>
      <c r="F27" s="37">
        <v>0</v>
      </c>
      <c r="G27" s="27">
        <f t="shared" si="1"/>
        <v>0</v>
      </c>
      <c r="H27" s="38">
        <f>LARGE((E27,G27),1)</f>
        <v>0</v>
      </c>
      <c r="I27" s="37">
        <v>56.6</v>
      </c>
      <c r="J27" s="27">
        <f t="shared" si="2"/>
        <v>0</v>
      </c>
      <c r="K27" s="36" t="s">
        <v>87</v>
      </c>
      <c r="L27" s="27">
        <f t="shared" si="3"/>
        <v>0</v>
      </c>
      <c r="M27" s="38">
        <f>LARGE((J27,L27),1)</f>
        <v>0</v>
      </c>
      <c r="N27" s="37">
        <v>14.5</v>
      </c>
      <c r="O27" s="27">
        <f t="shared" si="4"/>
        <v>0</v>
      </c>
      <c r="P27" s="37">
        <v>22</v>
      </c>
      <c r="Q27" s="27">
        <f t="shared" si="5"/>
        <v>0</v>
      </c>
      <c r="R27" s="37">
        <v>540</v>
      </c>
      <c r="S27" s="27">
        <f t="shared" si="6"/>
        <v>0</v>
      </c>
      <c r="T27" s="38">
        <f>LARGE((O27,Q27,S27),1)</f>
        <v>0</v>
      </c>
      <c r="U27" s="37"/>
      <c r="V27" s="27"/>
      <c r="W27" s="42"/>
      <c r="X27" s="41"/>
      <c r="Y27" s="42"/>
      <c r="Z27" s="41"/>
      <c r="AA27" s="27"/>
      <c r="AB27" s="116"/>
      <c r="AC27" s="85"/>
      <c r="AD27" s="37"/>
      <c r="AE27" s="27"/>
      <c r="AF27" s="42">
        <v>0.8</v>
      </c>
      <c r="AG27" s="47">
        <f t="shared" si="13"/>
        <v>0</v>
      </c>
      <c r="AH27" s="68" t="s">
        <v>88</v>
      </c>
      <c r="AI27" s="27">
        <f t="shared" si="7"/>
        <v>0</v>
      </c>
      <c r="AJ27" s="36">
        <v>3</v>
      </c>
      <c r="AK27" s="27">
        <f t="shared" si="8"/>
        <v>0</v>
      </c>
      <c r="AL27" s="36" t="s">
        <v>89</v>
      </c>
      <c r="AM27" s="27">
        <f t="shared" si="9"/>
        <v>0</v>
      </c>
      <c r="AN27" s="37">
        <v>11</v>
      </c>
      <c r="AO27" s="27">
        <f t="shared" si="10"/>
        <v>0</v>
      </c>
      <c r="AP27" s="38">
        <f>LARGE((AI27,AK27,AM27,AO27),1)</f>
        <v>0</v>
      </c>
      <c r="AQ27" s="39">
        <v>0</v>
      </c>
      <c r="AR27" s="39">
        <v>0</v>
      </c>
      <c r="AS27" s="39">
        <v>0</v>
      </c>
      <c r="AT27" s="38">
        <f t="shared" si="11"/>
        <v>0</v>
      </c>
      <c r="AU27" s="32" t="e">
        <f>SUM(E27+G27+J27+L27+O27+Q27+S27+AG27+AE27+#REF!+AI27+AK27+AM27+AO27+AQ27+AR27+AS27)</f>
        <v>#REF!</v>
      </c>
      <c r="AV27" s="27" t="e">
        <f>SUM(H27+M27+T27+#REF!+AP27+AT27)</f>
        <v>#REF!</v>
      </c>
      <c r="AW27" s="27" t="e">
        <f>SMALL((M27,H27,T27,#REF!,AP27,AT27),1)</f>
        <v>#REF!</v>
      </c>
      <c r="AX27" s="27" t="e">
        <f>SMALL((M27,H27,T27,#REF!,AP27,AT27),2)</f>
        <v>#REF!</v>
      </c>
      <c r="AY27" s="33" t="e">
        <f t="shared" si="12"/>
        <v>#REF!</v>
      </c>
    </row>
    <row r="28" spans="1:51" ht="12.75">
      <c r="A28" s="21">
        <v>23</v>
      </c>
      <c r="B28" s="3" t="s">
        <v>27</v>
      </c>
      <c r="C28" s="3" t="s">
        <v>28</v>
      </c>
      <c r="D28" s="36" t="s">
        <v>86</v>
      </c>
      <c r="E28" s="27">
        <f t="shared" si="0"/>
        <v>0</v>
      </c>
      <c r="F28" s="37">
        <v>0</v>
      </c>
      <c r="G28" s="27">
        <f t="shared" si="1"/>
        <v>0</v>
      </c>
      <c r="H28" s="38">
        <f>LARGE((E28,G28),1)</f>
        <v>0</v>
      </c>
      <c r="I28" s="37">
        <v>56.6</v>
      </c>
      <c r="J28" s="27">
        <f t="shared" si="2"/>
        <v>0</v>
      </c>
      <c r="K28" s="36" t="s">
        <v>87</v>
      </c>
      <c r="L28" s="27">
        <f t="shared" si="3"/>
        <v>0</v>
      </c>
      <c r="M28" s="38">
        <f>LARGE((J28,L28),1)</f>
        <v>0</v>
      </c>
      <c r="N28" s="37">
        <v>14.5</v>
      </c>
      <c r="O28" s="27">
        <f t="shared" si="4"/>
        <v>0</v>
      </c>
      <c r="P28" s="37">
        <v>22</v>
      </c>
      <c r="Q28" s="27">
        <f t="shared" si="5"/>
        <v>0</v>
      </c>
      <c r="R28" s="37">
        <v>540</v>
      </c>
      <c r="S28" s="27">
        <f t="shared" si="6"/>
        <v>0</v>
      </c>
      <c r="T28" s="38">
        <f>LARGE((O28,Q28,S28),1)</f>
        <v>0</v>
      </c>
      <c r="U28" s="37"/>
      <c r="V28" s="27"/>
      <c r="W28" s="42"/>
      <c r="X28" s="41"/>
      <c r="Y28" s="42"/>
      <c r="Z28" s="41"/>
      <c r="AA28" s="27"/>
      <c r="AB28" s="116"/>
      <c r="AC28" s="85"/>
      <c r="AD28" s="37"/>
      <c r="AE28" s="27"/>
      <c r="AF28" s="42">
        <v>0.8</v>
      </c>
      <c r="AG28" s="47">
        <f t="shared" si="13"/>
        <v>0</v>
      </c>
      <c r="AH28" s="68" t="s">
        <v>88</v>
      </c>
      <c r="AI28" s="27">
        <f t="shared" si="7"/>
        <v>0</v>
      </c>
      <c r="AJ28" s="36">
        <v>3</v>
      </c>
      <c r="AK28" s="27">
        <f t="shared" si="8"/>
        <v>0</v>
      </c>
      <c r="AL28" s="36" t="s">
        <v>89</v>
      </c>
      <c r="AM28" s="27">
        <f t="shared" si="9"/>
        <v>0</v>
      </c>
      <c r="AN28" s="37">
        <v>11</v>
      </c>
      <c r="AO28" s="27">
        <f t="shared" si="10"/>
        <v>0</v>
      </c>
      <c r="AP28" s="38">
        <f>LARGE((AI28,AK28,AM28,AO28),1)</f>
        <v>0</v>
      </c>
      <c r="AQ28" s="39">
        <v>0</v>
      </c>
      <c r="AR28" s="39">
        <v>0</v>
      </c>
      <c r="AS28" s="39">
        <v>0</v>
      </c>
      <c r="AT28" s="38">
        <f t="shared" si="11"/>
        <v>0</v>
      </c>
      <c r="AU28" s="32" t="e">
        <f>SUM(E28+G28+J28+L28+O28+Q28+S28+AG28+AE28+#REF!+AI28+AK28+AM28+AO28+AQ28+AR28+AS28)</f>
        <v>#REF!</v>
      </c>
      <c r="AV28" s="27" t="e">
        <f>SUM(H28+M28+T28+#REF!+AP28+AT28)</f>
        <v>#REF!</v>
      </c>
      <c r="AW28" s="27" t="e">
        <f>SMALL((M28,H28,T28,#REF!,AP28,AT28),1)</f>
        <v>#REF!</v>
      </c>
      <c r="AX28" s="27" t="e">
        <f>SMALL((M28,H28,T28,#REF!,AP28,AT28),2)</f>
        <v>#REF!</v>
      </c>
      <c r="AY28" s="33" t="e">
        <f t="shared" si="12"/>
        <v>#REF!</v>
      </c>
    </row>
    <row r="29" spans="1:51" ht="12.75">
      <c r="A29" s="21">
        <v>24</v>
      </c>
      <c r="B29" s="3" t="s">
        <v>27</v>
      </c>
      <c r="C29" s="3" t="s">
        <v>29</v>
      </c>
      <c r="D29" s="36" t="s">
        <v>86</v>
      </c>
      <c r="E29" s="27">
        <f t="shared" si="0"/>
        <v>0</v>
      </c>
      <c r="F29" s="37">
        <v>0</v>
      </c>
      <c r="G29" s="27">
        <f t="shared" si="1"/>
        <v>0</v>
      </c>
      <c r="H29" s="38">
        <f>LARGE((E29,G29),1)</f>
        <v>0</v>
      </c>
      <c r="I29" s="37">
        <v>56.6</v>
      </c>
      <c r="J29" s="27">
        <f t="shared" si="2"/>
        <v>0</v>
      </c>
      <c r="K29" s="36" t="s">
        <v>87</v>
      </c>
      <c r="L29" s="27">
        <f t="shared" si="3"/>
        <v>0</v>
      </c>
      <c r="M29" s="38">
        <f>LARGE((J29,L29),1)</f>
        <v>0</v>
      </c>
      <c r="N29" s="37">
        <v>14.5</v>
      </c>
      <c r="O29" s="27">
        <f t="shared" si="4"/>
        <v>0</v>
      </c>
      <c r="P29" s="37">
        <v>22</v>
      </c>
      <c r="Q29" s="27">
        <f t="shared" si="5"/>
        <v>0</v>
      </c>
      <c r="R29" s="37">
        <v>540</v>
      </c>
      <c r="S29" s="27">
        <f t="shared" si="6"/>
        <v>0</v>
      </c>
      <c r="T29" s="38">
        <f>LARGE((O29,Q29,S29),1)</f>
        <v>0</v>
      </c>
      <c r="U29" s="37"/>
      <c r="V29" s="27"/>
      <c r="W29" s="42"/>
      <c r="X29" s="41"/>
      <c r="Y29" s="42"/>
      <c r="Z29" s="41"/>
      <c r="AA29" s="27"/>
      <c r="AB29" s="116"/>
      <c r="AC29" s="85"/>
      <c r="AD29" s="37"/>
      <c r="AE29" s="27"/>
      <c r="AF29" s="42">
        <v>0.8</v>
      </c>
      <c r="AG29" s="47">
        <f t="shared" si="13"/>
        <v>0</v>
      </c>
      <c r="AH29" s="68" t="s">
        <v>88</v>
      </c>
      <c r="AI29" s="27">
        <f t="shared" si="7"/>
        <v>0</v>
      </c>
      <c r="AJ29" s="36">
        <v>3</v>
      </c>
      <c r="AK29" s="27">
        <f t="shared" si="8"/>
        <v>0</v>
      </c>
      <c r="AL29" s="36" t="s">
        <v>89</v>
      </c>
      <c r="AM29" s="27">
        <f t="shared" si="9"/>
        <v>0</v>
      </c>
      <c r="AN29" s="37">
        <v>11</v>
      </c>
      <c r="AO29" s="27">
        <f t="shared" si="10"/>
        <v>0</v>
      </c>
      <c r="AP29" s="38">
        <f>LARGE((AI29,AK29,AM29,AO29),1)</f>
        <v>0</v>
      </c>
      <c r="AQ29" s="39">
        <v>0</v>
      </c>
      <c r="AR29" s="39">
        <v>0</v>
      </c>
      <c r="AS29" s="39">
        <v>0</v>
      </c>
      <c r="AT29" s="38">
        <f t="shared" si="11"/>
        <v>0</v>
      </c>
      <c r="AU29" s="32" t="e">
        <f>SUM(E29+G29+J29+L29+O29+Q29+S29+AG29+AE29+#REF!+AI29+AK29+AM29+AO29+AQ29+AR29+AS29)</f>
        <v>#REF!</v>
      </c>
      <c r="AV29" s="27" t="e">
        <f>SUM(H29+M29+T29+#REF!+AP29+AT29)</f>
        <v>#REF!</v>
      </c>
      <c r="AW29" s="27" t="e">
        <f>SMALL((M29,H29,T29,#REF!,AP29,AT29),1)</f>
        <v>#REF!</v>
      </c>
      <c r="AX29" s="27" t="e">
        <f>SMALL((M29,H29,T29,#REF!,AP29,AT29),2)</f>
        <v>#REF!</v>
      </c>
      <c r="AY29" s="33" t="e">
        <f t="shared" si="12"/>
        <v>#REF!</v>
      </c>
    </row>
    <row r="30" spans="1:51" ht="12.75">
      <c r="A30" s="21">
        <v>25</v>
      </c>
      <c r="B30" s="3" t="s">
        <v>30</v>
      </c>
      <c r="C30" s="3" t="s">
        <v>3</v>
      </c>
      <c r="D30" s="36" t="s">
        <v>86</v>
      </c>
      <c r="E30" s="27">
        <f t="shared" si="0"/>
        <v>0</v>
      </c>
      <c r="F30" s="37">
        <v>0</v>
      </c>
      <c r="G30" s="27">
        <f t="shared" si="1"/>
        <v>0</v>
      </c>
      <c r="H30" s="38">
        <f>LARGE((E30,G30),1)</f>
        <v>0</v>
      </c>
      <c r="I30" s="37">
        <v>56.6</v>
      </c>
      <c r="J30" s="27">
        <f t="shared" si="2"/>
        <v>0</v>
      </c>
      <c r="K30" s="36" t="s">
        <v>87</v>
      </c>
      <c r="L30" s="27">
        <f t="shared" si="3"/>
        <v>0</v>
      </c>
      <c r="M30" s="38">
        <f>LARGE((J30,L30),1)</f>
        <v>0</v>
      </c>
      <c r="N30" s="37">
        <v>14.5</v>
      </c>
      <c r="O30" s="27">
        <f t="shared" si="4"/>
        <v>0</v>
      </c>
      <c r="P30" s="37">
        <v>22</v>
      </c>
      <c r="Q30" s="27">
        <f t="shared" si="5"/>
        <v>0</v>
      </c>
      <c r="R30" s="37">
        <v>540</v>
      </c>
      <c r="S30" s="27">
        <f t="shared" si="6"/>
        <v>0</v>
      </c>
      <c r="T30" s="38">
        <f>LARGE((O30,Q30,S30),1)</f>
        <v>0</v>
      </c>
      <c r="U30" s="37"/>
      <c r="V30" s="27"/>
      <c r="W30" s="42"/>
      <c r="X30" s="41"/>
      <c r="Y30" s="42"/>
      <c r="Z30" s="41"/>
      <c r="AA30" s="27"/>
      <c r="AB30" s="116"/>
      <c r="AC30" s="85"/>
      <c r="AD30" s="37"/>
      <c r="AE30" s="27"/>
      <c r="AF30" s="42">
        <v>0.8</v>
      </c>
      <c r="AG30" s="47">
        <f t="shared" si="13"/>
        <v>0</v>
      </c>
      <c r="AH30" s="68" t="s">
        <v>88</v>
      </c>
      <c r="AI30" s="27">
        <f t="shared" si="7"/>
        <v>0</v>
      </c>
      <c r="AJ30" s="36">
        <v>3</v>
      </c>
      <c r="AK30" s="27">
        <f t="shared" si="8"/>
        <v>0</v>
      </c>
      <c r="AL30" s="36" t="s">
        <v>89</v>
      </c>
      <c r="AM30" s="27">
        <f t="shared" si="9"/>
        <v>0</v>
      </c>
      <c r="AN30" s="37">
        <v>11</v>
      </c>
      <c r="AO30" s="27">
        <f t="shared" si="10"/>
        <v>0</v>
      </c>
      <c r="AP30" s="38">
        <f>LARGE((AI30,AK30,AM30,AO30),1)</f>
        <v>0</v>
      </c>
      <c r="AQ30" s="39">
        <v>0</v>
      </c>
      <c r="AR30" s="39">
        <v>0</v>
      </c>
      <c r="AS30" s="39">
        <v>0</v>
      </c>
      <c r="AT30" s="38">
        <f t="shared" si="11"/>
        <v>0</v>
      </c>
      <c r="AU30" s="32" t="e">
        <f>SUM(E30+G30+J30+L30+O30+Q30+S30+AG30+AE30+#REF!+AI30+AK30+AM30+AO30+AQ30+AR30+AS30)</f>
        <v>#REF!</v>
      </c>
      <c r="AV30" s="27" t="e">
        <f>SUM(H30+M30+T30+#REF!+AP30+AT30)</f>
        <v>#REF!</v>
      </c>
      <c r="AW30" s="27" t="e">
        <f>SMALL((M30,H30,T30,#REF!,AP30,AT30),1)</f>
        <v>#REF!</v>
      </c>
      <c r="AX30" s="27" t="e">
        <f>SMALL((M30,H30,T30,#REF!,AP30,AT30),2)</f>
        <v>#REF!</v>
      </c>
      <c r="AY30" s="33" t="e">
        <f t="shared" si="12"/>
        <v>#REF!</v>
      </c>
    </row>
    <row r="31" spans="1:51" ht="12.75">
      <c r="A31" s="21">
        <v>26</v>
      </c>
      <c r="B31" s="3" t="s">
        <v>45</v>
      </c>
      <c r="C31" s="3" t="s">
        <v>46</v>
      </c>
      <c r="D31" s="36" t="s">
        <v>86</v>
      </c>
      <c r="E31" s="27">
        <f t="shared" si="0"/>
        <v>0</v>
      </c>
      <c r="F31" s="37">
        <v>0</v>
      </c>
      <c r="G31" s="27">
        <f t="shared" si="1"/>
        <v>0</v>
      </c>
      <c r="H31" s="38">
        <f>LARGE((E31,G31),1)</f>
        <v>0</v>
      </c>
      <c r="I31" s="37">
        <v>56.6</v>
      </c>
      <c r="J31" s="27">
        <f t="shared" si="2"/>
        <v>0</v>
      </c>
      <c r="K31" s="36" t="s">
        <v>87</v>
      </c>
      <c r="L31" s="27">
        <f t="shared" si="3"/>
        <v>0</v>
      </c>
      <c r="M31" s="38">
        <f>LARGE((J31,L31),1)</f>
        <v>0</v>
      </c>
      <c r="N31" s="37">
        <v>14.5</v>
      </c>
      <c r="O31" s="27">
        <f t="shared" si="4"/>
        <v>0</v>
      </c>
      <c r="P31" s="37">
        <v>22</v>
      </c>
      <c r="Q31" s="27">
        <f t="shared" si="5"/>
        <v>0</v>
      </c>
      <c r="R31" s="37">
        <v>540</v>
      </c>
      <c r="S31" s="27">
        <f t="shared" si="6"/>
        <v>0</v>
      </c>
      <c r="T31" s="38">
        <f>LARGE((O31,Q31,S31),1)</f>
        <v>0</v>
      </c>
      <c r="U31" s="37"/>
      <c r="V31" s="27"/>
      <c r="W31" s="42"/>
      <c r="X31" s="41"/>
      <c r="Y31" s="42"/>
      <c r="Z31" s="41"/>
      <c r="AA31" s="27"/>
      <c r="AB31" s="116"/>
      <c r="AC31" s="85"/>
      <c r="AD31" s="37"/>
      <c r="AE31" s="27"/>
      <c r="AF31" s="42">
        <v>0.8</v>
      </c>
      <c r="AG31" s="47">
        <f t="shared" si="13"/>
        <v>0</v>
      </c>
      <c r="AH31" s="68" t="s">
        <v>88</v>
      </c>
      <c r="AI31" s="27">
        <f t="shared" si="7"/>
        <v>0</v>
      </c>
      <c r="AJ31" s="36">
        <v>3</v>
      </c>
      <c r="AK31" s="27">
        <f t="shared" si="8"/>
        <v>0</v>
      </c>
      <c r="AL31" s="36" t="s">
        <v>89</v>
      </c>
      <c r="AM31" s="27">
        <f t="shared" si="9"/>
        <v>0</v>
      </c>
      <c r="AN31" s="37">
        <v>11</v>
      </c>
      <c r="AO31" s="27">
        <f t="shared" si="10"/>
        <v>0</v>
      </c>
      <c r="AP31" s="38">
        <f>LARGE((AI31,AK31,AM31,AO31),1)</f>
        <v>0</v>
      </c>
      <c r="AQ31" s="39">
        <v>0</v>
      </c>
      <c r="AR31" s="39">
        <v>0</v>
      </c>
      <c r="AS31" s="39">
        <v>0</v>
      </c>
      <c r="AT31" s="38">
        <f t="shared" si="11"/>
        <v>0</v>
      </c>
      <c r="AU31" s="32" t="e">
        <f>SUM(E31+G31+J31+L31+O31+Q31+S31+AG31+AE31+#REF!+AI31+AK31+AM31+AO31+AQ31+AR31+AS31)</f>
        <v>#REF!</v>
      </c>
      <c r="AV31" s="27" t="e">
        <f>SUM(H31+M31+T31+#REF!+AP31+AT31)</f>
        <v>#REF!</v>
      </c>
      <c r="AW31" s="27" t="e">
        <f>SMALL((M31,H31,T31,#REF!,AP31,AT31),1)</f>
        <v>#REF!</v>
      </c>
      <c r="AX31" s="27" t="e">
        <f>SMALL((M31,H31,T31,#REF!,AP31,AT31),2)</f>
        <v>#REF!</v>
      </c>
      <c r="AY31" s="33" t="e">
        <f t="shared" si="12"/>
        <v>#REF!</v>
      </c>
    </row>
    <row r="32" spans="1:51" ht="12.75">
      <c r="A32" s="21">
        <v>27</v>
      </c>
      <c r="B32" s="3" t="s">
        <v>31</v>
      </c>
      <c r="C32" s="3" t="s">
        <v>32</v>
      </c>
      <c r="D32" s="36" t="s">
        <v>86</v>
      </c>
      <c r="E32" s="27">
        <f t="shared" si="0"/>
        <v>0</v>
      </c>
      <c r="F32" s="37">
        <v>0</v>
      </c>
      <c r="G32" s="27">
        <f t="shared" si="1"/>
        <v>0</v>
      </c>
      <c r="H32" s="38">
        <f>LARGE((E32,G32),1)</f>
        <v>0</v>
      </c>
      <c r="I32" s="37">
        <v>56.6</v>
      </c>
      <c r="J32" s="27">
        <f t="shared" si="2"/>
        <v>0</v>
      </c>
      <c r="K32" s="36" t="s">
        <v>87</v>
      </c>
      <c r="L32" s="27">
        <f t="shared" si="3"/>
        <v>0</v>
      </c>
      <c r="M32" s="38">
        <f>LARGE((J32,L32),1)</f>
        <v>0</v>
      </c>
      <c r="N32" s="37">
        <v>14.5</v>
      </c>
      <c r="O32" s="27">
        <f t="shared" si="4"/>
        <v>0</v>
      </c>
      <c r="P32" s="37">
        <v>22</v>
      </c>
      <c r="Q32" s="27">
        <f t="shared" si="5"/>
        <v>0</v>
      </c>
      <c r="R32" s="37">
        <v>540</v>
      </c>
      <c r="S32" s="27">
        <f t="shared" si="6"/>
        <v>0</v>
      </c>
      <c r="T32" s="38">
        <f>LARGE((O32,Q32,S32),1)</f>
        <v>0</v>
      </c>
      <c r="U32" s="37"/>
      <c r="V32" s="27"/>
      <c r="W32" s="42"/>
      <c r="X32" s="41"/>
      <c r="Y32" s="42"/>
      <c r="Z32" s="41"/>
      <c r="AA32" s="27"/>
      <c r="AB32" s="116"/>
      <c r="AC32" s="85"/>
      <c r="AD32" s="37"/>
      <c r="AE32" s="27"/>
      <c r="AF32" s="42">
        <v>0.8</v>
      </c>
      <c r="AG32" s="47">
        <f t="shared" si="13"/>
        <v>0</v>
      </c>
      <c r="AH32" s="68" t="s">
        <v>88</v>
      </c>
      <c r="AI32" s="27">
        <f t="shared" si="7"/>
        <v>0</v>
      </c>
      <c r="AJ32" s="36">
        <v>3</v>
      </c>
      <c r="AK32" s="27">
        <f t="shared" si="8"/>
        <v>0</v>
      </c>
      <c r="AL32" s="36" t="s">
        <v>89</v>
      </c>
      <c r="AM32" s="27">
        <f t="shared" si="9"/>
        <v>0</v>
      </c>
      <c r="AN32" s="37">
        <v>11</v>
      </c>
      <c r="AO32" s="27">
        <f t="shared" si="10"/>
        <v>0</v>
      </c>
      <c r="AP32" s="38">
        <f>LARGE((AI32,AK32,AM32,AO32),1)</f>
        <v>0</v>
      </c>
      <c r="AQ32" s="39">
        <v>0</v>
      </c>
      <c r="AR32" s="39">
        <v>0</v>
      </c>
      <c r="AS32" s="39">
        <v>0</v>
      </c>
      <c r="AT32" s="38">
        <f t="shared" si="11"/>
        <v>0</v>
      </c>
      <c r="AU32" s="32" t="e">
        <f>SUM(E32+G32+J32+L32+O32+Q32+S32+AG32+AE32+#REF!+AI32+AK32+AM32+AO32+AQ32+AR32+AS32)</f>
        <v>#REF!</v>
      </c>
      <c r="AV32" s="27" t="e">
        <f>SUM(H32+M32+T32+#REF!+AP32+AT32)</f>
        <v>#REF!</v>
      </c>
      <c r="AW32" s="27" t="e">
        <f>SMALL((M32,H32,T32,#REF!,AP32,AT32),1)</f>
        <v>#REF!</v>
      </c>
      <c r="AX32" s="27" t="e">
        <f>SMALL((M32,H32,T32,#REF!,AP32,AT32),2)</f>
        <v>#REF!</v>
      </c>
      <c r="AY32" s="33" t="e">
        <f t="shared" si="12"/>
        <v>#REF!</v>
      </c>
    </row>
    <row r="33" spans="1:51" ht="12.75">
      <c r="A33" s="21">
        <v>28</v>
      </c>
      <c r="B33" s="3" t="s">
        <v>33</v>
      </c>
      <c r="C33" s="3" t="s">
        <v>34</v>
      </c>
      <c r="D33" s="36" t="s">
        <v>86</v>
      </c>
      <c r="E33" s="27">
        <f t="shared" si="0"/>
        <v>0</v>
      </c>
      <c r="F33" s="37">
        <v>0</v>
      </c>
      <c r="G33" s="27">
        <f t="shared" si="1"/>
        <v>0</v>
      </c>
      <c r="H33" s="38">
        <f>LARGE((E33,G33),1)</f>
        <v>0</v>
      </c>
      <c r="I33" s="37">
        <v>56.6</v>
      </c>
      <c r="J33" s="27">
        <f t="shared" si="2"/>
        <v>0</v>
      </c>
      <c r="K33" s="36" t="s">
        <v>87</v>
      </c>
      <c r="L33" s="27">
        <f t="shared" si="3"/>
        <v>0</v>
      </c>
      <c r="M33" s="38">
        <f>LARGE((J33,L33),1)</f>
        <v>0</v>
      </c>
      <c r="N33" s="37">
        <v>14.5</v>
      </c>
      <c r="O33" s="27">
        <f t="shared" si="4"/>
        <v>0</v>
      </c>
      <c r="P33" s="37">
        <v>22</v>
      </c>
      <c r="Q33" s="27">
        <f t="shared" si="5"/>
        <v>0</v>
      </c>
      <c r="R33" s="37">
        <v>540</v>
      </c>
      <c r="S33" s="27">
        <f t="shared" si="6"/>
        <v>0</v>
      </c>
      <c r="T33" s="38">
        <f>LARGE((O33,Q33,S33),1)</f>
        <v>0</v>
      </c>
      <c r="U33" s="37"/>
      <c r="V33" s="27"/>
      <c r="W33" s="42"/>
      <c r="X33" s="41"/>
      <c r="Y33" s="42"/>
      <c r="Z33" s="41"/>
      <c r="AA33" s="27"/>
      <c r="AB33" s="116"/>
      <c r="AC33" s="85"/>
      <c r="AD33" s="37"/>
      <c r="AE33" s="27"/>
      <c r="AF33" s="42">
        <v>0.8</v>
      </c>
      <c r="AG33" s="47">
        <f t="shared" si="13"/>
        <v>0</v>
      </c>
      <c r="AH33" s="68" t="s">
        <v>88</v>
      </c>
      <c r="AI33" s="27">
        <f t="shared" si="7"/>
        <v>0</v>
      </c>
      <c r="AJ33" s="36">
        <v>3</v>
      </c>
      <c r="AK33" s="27">
        <f t="shared" si="8"/>
        <v>0</v>
      </c>
      <c r="AL33" s="36" t="s">
        <v>89</v>
      </c>
      <c r="AM33" s="27">
        <f t="shared" si="9"/>
        <v>0</v>
      </c>
      <c r="AN33" s="37">
        <v>11</v>
      </c>
      <c r="AO33" s="27">
        <f t="shared" si="10"/>
        <v>0</v>
      </c>
      <c r="AP33" s="38">
        <f>LARGE((AI33,AK33,AM33,AO33),1)</f>
        <v>0</v>
      </c>
      <c r="AQ33" s="39">
        <v>0</v>
      </c>
      <c r="AR33" s="39">
        <v>0</v>
      </c>
      <c r="AS33" s="39">
        <v>0</v>
      </c>
      <c r="AT33" s="38">
        <f t="shared" si="11"/>
        <v>0</v>
      </c>
      <c r="AU33" s="32" t="e">
        <f>SUM(E33+G33+J33+L33+O33+Q33+S33+AG33+AE33+#REF!+AI33+AK33+AM33+AO33+AQ33+AR33+AS33)</f>
        <v>#REF!</v>
      </c>
      <c r="AV33" s="27" t="e">
        <f>SUM(H33+M33+T33+#REF!+AP33+AT33)</f>
        <v>#REF!</v>
      </c>
      <c r="AW33" s="27" t="e">
        <f>SMALL((M33,H33,T33,#REF!,AP33,AT33),1)</f>
        <v>#REF!</v>
      </c>
      <c r="AX33" s="27" t="e">
        <f>SMALL((M33,H33,T33,#REF!,AP33,AT33),2)</f>
        <v>#REF!</v>
      </c>
      <c r="AY33" s="33" t="e">
        <f t="shared" si="12"/>
        <v>#REF!</v>
      </c>
    </row>
    <row r="34" spans="1:51" ht="12.75">
      <c r="A34" s="21">
        <v>29</v>
      </c>
      <c r="B34" s="3" t="s">
        <v>33</v>
      </c>
      <c r="C34" s="3" t="s">
        <v>35</v>
      </c>
      <c r="D34" s="36" t="s">
        <v>86</v>
      </c>
      <c r="E34" s="27">
        <f t="shared" si="0"/>
        <v>0</v>
      </c>
      <c r="F34" s="37">
        <v>0</v>
      </c>
      <c r="G34" s="27">
        <f t="shared" si="1"/>
        <v>0</v>
      </c>
      <c r="H34" s="38">
        <f>LARGE((E34,G34),1)</f>
        <v>0</v>
      </c>
      <c r="I34" s="37">
        <v>56.6</v>
      </c>
      <c r="J34" s="27">
        <f t="shared" si="2"/>
        <v>0</v>
      </c>
      <c r="K34" s="36" t="s">
        <v>87</v>
      </c>
      <c r="L34" s="27">
        <f t="shared" si="3"/>
        <v>0</v>
      </c>
      <c r="M34" s="38">
        <f>LARGE((J34,L34),1)</f>
        <v>0</v>
      </c>
      <c r="N34" s="37">
        <v>14.5</v>
      </c>
      <c r="O34" s="27">
        <f t="shared" si="4"/>
        <v>0</v>
      </c>
      <c r="P34" s="37">
        <v>22</v>
      </c>
      <c r="Q34" s="27">
        <f t="shared" si="5"/>
        <v>0</v>
      </c>
      <c r="R34" s="37">
        <v>540</v>
      </c>
      <c r="S34" s="27">
        <f t="shared" si="6"/>
        <v>0</v>
      </c>
      <c r="T34" s="38">
        <f>LARGE((O34,Q34,S34),1)</f>
        <v>0</v>
      </c>
      <c r="U34" s="37"/>
      <c r="V34" s="27"/>
      <c r="W34" s="42"/>
      <c r="X34" s="41"/>
      <c r="Y34" s="42"/>
      <c r="Z34" s="41"/>
      <c r="AA34" s="27"/>
      <c r="AB34" s="116"/>
      <c r="AC34" s="85"/>
      <c r="AD34" s="37"/>
      <c r="AE34" s="27"/>
      <c r="AF34" s="42">
        <v>0.8</v>
      </c>
      <c r="AG34" s="47">
        <f t="shared" si="13"/>
        <v>0</v>
      </c>
      <c r="AH34" s="68" t="s">
        <v>88</v>
      </c>
      <c r="AI34" s="27">
        <f t="shared" si="7"/>
        <v>0</v>
      </c>
      <c r="AJ34" s="36">
        <v>3</v>
      </c>
      <c r="AK34" s="27">
        <f t="shared" si="8"/>
        <v>0</v>
      </c>
      <c r="AL34" s="36" t="s">
        <v>89</v>
      </c>
      <c r="AM34" s="27">
        <f t="shared" si="9"/>
        <v>0</v>
      </c>
      <c r="AN34" s="37">
        <v>11</v>
      </c>
      <c r="AO34" s="27">
        <f t="shared" si="10"/>
        <v>0</v>
      </c>
      <c r="AP34" s="38">
        <f>LARGE((AI34,AK34,AM34,AO34),1)</f>
        <v>0</v>
      </c>
      <c r="AQ34" s="39">
        <v>0</v>
      </c>
      <c r="AR34" s="39">
        <v>0</v>
      </c>
      <c r="AS34" s="39">
        <v>0</v>
      </c>
      <c r="AT34" s="38">
        <f t="shared" si="11"/>
        <v>0</v>
      </c>
      <c r="AU34" s="32" t="e">
        <f>SUM(E34+G34+J34+L34+O34+Q34+S34+AG34+AE34+#REF!+AI34+AK34+AM34+AO34+AQ34+AR34+AS34)</f>
        <v>#REF!</v>
      </c>
      <c r="AV34" s="27" t="e">
        <f>SUM(H34+M34+T34+#REF!+AP34+AT34)</f>
        <v>#REF!</v>
      </c>
      <c r="AW34" s="27" t="e">
        <f>SMALL((M34,H34,T34,#REF!,AP34,AT34),1)</f>
        <v>#REF!</v>
      </c>
      <c r="AX34" s="27" t="e">
        <f>SMALL((M34,H34,T34,#REF!,AP34,AT34),2)</f>
        <v>#REF!</v>
      </c>
      <c r="AY34" s="33" t="e">
        <f t="shared" si="12"/>
        <v>#REF!</v>
      </c>
    </row>
    <row r="35" spans="1:51" ht="12.75">
      <c r="A35" s="21">
        <v>30</v>
      </c>
      <c r="B35" s="3" t="s">
        <v>36</v>
      </c>
      <c r="C35" s="3" t="s">
        <v>37</v>
      </c>
      <c r="D35" s="36" t="s">
        <v>86</v>
      </c>
      <c r="E35" s="27">
        <f t="shared" si="0"/>
        <v>0</v>
      </c>
      <c r="F35" s="37">
        <v>0</v>
      </c>
      <c r="G35" s="27">
        <f t="shared" si="1"/>
        <v>0</v>
      </c>
      <c r="H35" s="38">
        <f>LARGE((E35,G35),1)</f>
        <v>0</v>
      </c>
      <c r="I35" s="37">
        <v>56.6</v>
      </c>
      <c r="J35" s="27">
        <f t="shared" si="2"/>
        <v>0</v>
      </c>
      <c r="K35" s="36" t="s">
        <v>87</v>
      </c>
      <c r="L35" s="27">
        <f t="shared" si="3"/>
        <v>0</v>
      </c>
      <c r="M35" s="38">
        <f>LARGE((J35,L35),1)</f>
        <v>0</v>
      </c>
      <c r="N35" s="37">
        <v>14.5</v>
      </c>
      <c r="O35" s="27">
        <f t="shared" si="4"/>
        <v>0</v>
      </c>
      <c r="P35" s="37">
        <v>22</v>
      </c>
      <c r="Q35" s="27">
        <f t="shared" si="5"/>
        <v>0</v>
      </c>
      <c r="R35" s="37">
        <v>540</v>
      </c>
      <c r="S35" s="27">
        <f t="shared" si="6"/>
        <v>0</v>
      </c>
      <c r="T35" s="38">
        <f>LARGE((O35,Q35,S35),1)</f>
        <v>0</v>
      </c>
      <c r="U35" s="37"/>
      <c r="V35" s="27"/>
      <c r="W35" s="42"/>
      <c r="X35" s="41"/>
      <c r="Y35" s="42"/>
      <c r="Z35" s="41"/>
      <c r="AA35" s="27"/>
      <c r="AB35" s="116"/>
      <c r="AC35" s="85"/>
      <c r="AD35" s="37"/>
      <c r="AE35" s="27"/>
      <c r="AF35" s="42">
        <v>0.8</v>
      </c>
      <c r="AG35" s="47">
        <f t="shared" si="13"/>
        <v>0</v>
      </c>
      <c r="AH35" s="68" t="s">
        <v>88</v>
      </c>
      <c r="AI35" s="27">
        <f t="shared" si="7"/>
        <v>0</v>
      </c>
      <c r="AJ35" s="36">
        <v>3</v>
      </c>
      <c r="AK35" s="27">
        <f t="shared" si="8"/>
        <v>0</v>
      </c>
      <c r="AL35" s="36" t="s">
        <v>89</v>
      </c>
      <c r="AM35" s="27">
        <f t="shared" si="9"/>
        <v>0</v>
      </c>
      <c r="AN35" s="37">
        <v>11</v>
      </c>
      <c r="AO35" s="27">
        <f t="shared" si="10"/>
        <v>0</v>
      </c>
      <c r="AP35" s="38">
        <f>LARGE((AI35,AK35,AM35,AO35),1)</f>
        <v>0</v>
      </c>
      <c r="AQ35" s="39">
        <v>0</v>
      </c>
      <c r="AR35" s="39">
        <v>0</v>
      </c>
      <c r="AS35" s="39">
        <v>0</v>
      </c>
      <c r="AT35" s="38">
        <f t="shared" si="11"/>
        <v>0</v>
      </c>
      <c r="AU35" s="32" t="e">
        <f>SUM(E35+G35+J35+L35+O35+Q35+S35+AG35+AE35+#REF!+AI35+AK35+AM35+AO35+AQ35+AR35+AS35)</f>
        <v>#REF!</v>
      </c>
      <c r="AV35" s="27" t="e">
        <f>SUM(H35+M35+T35+#REF!+AP35+AT35)</f>
        <v>#REF!</v>
      </c>
      <c r="AW35" s="27" t="e">
        <f>SMALL((M35,H35,T35,#REF!,AP35,AT35),1)</f>
        <v>#REF!</v>
      </c>
      <c r="AX35" s="27" t="e">
        <f>SMALL((M35,H35,T35,#REF!,AP35,AT35),2)</f>
        <v>#REF!</v>
      </c>
      <c r="AY35" s="33" t="e">
        <f t="shared" si="12"/>
        <v>#REF!</v>
      </c>
    </row>
    <row r="36" spans="1:51" ht="12.75">
      <c r="A36" s="21">
        <v>31</v>
      </c>
      <c r="B36" s="3" t="s">
        <v>36</v>
      </c>
      <c r="C36" s="3" t="s">
        <v>13</v>
      </c>
      <c r="D36" s="36" t="s">
        <v>86</v>
      </c>
      <c r="E36" s="27">
        <f t="shared" si="0"/>
        <v>0</v>
      </c>
      <c r="F36" s="37">
        <v>0</v>
      </c>
      <c r="G36" s="27">
        <f t="shared" si="1"/>
        <v>0</v>
      </c>
      <c r="H36" s="38">
        <f>LARGE((E36,G36),1)</f>
        <v>0</v>
      </c>
      <c r="I36" s="37">
        <v>56.6</v>
      </c>
      <c r="J36" s="27">
        <f t="shared" si="2"/>
        <v>0</v>
      </c>
      <c r="K36" s="36" t="s">
        <v>87</v>
      </c>
      <c r="L36" s="27">
        <f t="shared" si="3"/>
        <v>0</v>
      </c>
      <c r="M36" s="38">
        <f>LARGE((J36,L36),1)</f>
        <v>0</v>
      </c>
      <c r="N36" s="37">
        <v>14.5</v>
      </c>
      <c r="O36" s="27">
        <f t="shared" si="4"/>
        <v>0</v>
      </c>
      <c r="P36" s="37">
        <v>22</v>
      </c>
      <c r="Q36" s="27">
        <f t="shared" si="5"/>
        <v>0</v>
      </c>
      <c r="R36" s="37">
        <v>540</v>
      </c>
      <c r="S36" s="27">
        <f t="shared" si="6"/>
        <v>0</v>
      </c>
      <c r="T36" s="38">
        <f>LARGE((O36,Q36,S36),1)</f>
        <v>0</v>
      </c>
      <c r="U36" s="37"/>
      <c r="V36" s="27"/>
      <c r="W36" s="42"/>
      <c r="X36" s="41"/>
      <c r="Y36" s="42"/>
      <c r="Z36" s="41"/>
      <c r="AA36" s="27"/>
      <c r="AB36" s="116"/>
      <c r="AC36" s="85"/>
      <c r="AD36" s="37"/>
      <c r="AE36" s="27"/>
      <c r="AF36" s="42">
        <v>0.8</v>
      </c>
      <c r="AG36" s="47">
        <f t="shared" si="13"/>
        <v>0</v>
      </c>
      <c r="AH36" s="68" t="s">
        <v>88</v>
      </c>
      <c r="AI36" s="27">
        <f t="shared" si="7"/>
        <v>0</v>
      </c>
      <c r="AJ36" s="36">
        <v>3</v>
      </c>
      <c r="AK36" s="27">
        <f t="shared" si="8"/>
        <v>0</v>
      </c>
      <c r="AL36" s="36" t="s">
        <v>89</v>
      </c>
      <c r="AM36" s="27">
        <f t="shared" si="9"/>
        <v>0</v>
      </c>
      <c r="AN36" s="37">
        <v>11</v>
      </c>
      <c r="AO36" s="27">
        <f t="shared" si="10"/>
        <v>0</v>
      </c>
      <c r="AP36" s="38">
        <f>LARGE((AI36,AK36,AM36,AO36),1)</f>
        <v>0</v>
      </c>
      <c r="AQ36" s="39">
        <v>0</v>
      </c>
      <c r="AR36" s="39">
        <v>0</v>
      </c>
      <c r="AS36" s="39">
        <v>0</v>
      </c>
      <c r="AT36" s="38">
        <f t="shared" si="11"/>
        <v>0</v>
      </c>
      <c r="AU36" s="32" t="e">
        <f>SUM(E36+G36+J36+L36+O36+Q36+S36+AG36+AE36+#REF!+AI36+AK36+AM36+AO36+AQ36+AR36+AS36)</f>
        <v>#REF!</v>
      </c>
      <c r="AV36" s="27" t="e">
        <f>SUM(H36+M36+T36+#REF!+AP36+AT36)</f>
        <v>#REF!</v>
      </c>
      <c r="AW36" s="27" t="e">
        <f>SMALL((M36,H36,T36,#REF!,AP36,AT36),1)</f>
        <v>#REF!</v>
      </c>
      <c r="AX36" s="27" t="e">
        <f>SMALL((M36,H36,T36,#REF!,AP36,AT36),2)</f>
        <v>#REF!</v>
      </c>
      <c r="AY36" s="33" t="e">
        <f t="shared" si="12"/>
        <v>#REF!</v>
      </c>
    </row>
    <row r="37" spans="1:51" ht="12.75">
      <c r="A37" s="21">
        <v>32</v>
      </c>
      <c r="B37" s="3" t="s">
        <v>38</v>
      </c>
      <c r="C37" s="3" t="s">
        <v>11</v>
      </c>
      <c r="D37" s="36" t="s">
        <v>86</v>
      </c>
      <c r="E37" s="27">
        <f t="shared" si="0"/>
        <v>0</v>
      </c>
      <c r="F37" s="37">
        <v>0</v>
      </c>
      <c r="G37" s="27">
        <f t="shared" si="1"/>
        <v>0</v>
      </c>
      <c r="H37" s="38">
        <f>LARGE((E37,G37),1)</f>
        <v>0</v>
      </c>
      <c r="I37" s="37">
        <v>56.6</v>
      </c>
      <c r="J37" s="27">
        <f t="shared" si="2"/>
        <v>0</v>
      </c>
      <c r="K37" s="36" t="s">
        <v>87</v>
      </c>
      <c r="L37" s="27">
        <f t="shared" si="3"/>
        <v>0</v>
      </c>
      <c r="M37" s="38">
        <f>LARGE((J37,L37),1)</f>
        <v>0</v>
      </c>
      <c r="N37" s="37">
        <v>14.5</v>
      </c>
      <c r="O37" s="27">
        <f t="shared" si="4"/>
        <v>0</v>
      </c>
      <c r="P37" s="37">
        <v>22</v>
      </c>
      <c r="Q37" s="27">
        <f t="shared" si="5"/>
        <v>0</v>
      </c>
      <c r="R37" s="37">
        <v>540</v>
      </c>
      <c r="S37" s="27">
        <f t="shared" si="6"/>
        <v>0</v>
      </c>
      <c r="T37" s="38">
        <f>LARGE((O37,Q37,S37),1)</f>
        <v>0</v>
      </c>
      <c r="U37" s="37"/>
      <c r="V37" s="27"/>
      <c r="W37" s="42"/>
      <c r="X37" s="41"/>
      <c r="Y37" s="42"/>
      <c r="Z37" s="41"/>
      <c r="AA37" s="27"/>
      <c r="AB37" s="116"/>
      <c r="AC37" s="85"/>
      <c r="AD37" s="37"/>
      <c r="AE37" s="27"/>
      <c r="AF37" s="42">
        <v>0.8</v>
      </c>
      <c r="AG37" s="47">
        <f t="shared" si="13"/>
        <v>0</v>
      </c>
      <c r="AH37" s="68" t="s">
        <v>88</v>
      </c>
      <c r="AI37" s="27">
        <f t="shared" si="7"/>
        <v>0</v>
      </c>
      <c r="AJ37" s="36">
        <v>3</v>
      </c>
      <c r="AK37" s="27">
        <f t="shared" si="8"/>
        <v>0</v>
      </c>
      <c r="AL37" s="36" t="s">
        <v>89</v>
      </c>
      <c r="AM37" s="27">
        <f t="shared" si="9"/>
        <v>0</v>
      </c>
      <c r="AN37" s="37">
        <v>11</v>
      </c>
      <c r="AO37" s="27">
        <f t="shared" si="10"/>
        <v>0</v>
      </c>
      <c r="AP37" s="38">
        <f>LARGE((AI37,AK37,AM37,AO37),1)</f>
        <v>0</v>
      </c>
      <c r="AQ37" s="39">
        <v>0</v>
      </c>
      <c r="AR37" s="39">
        <v>0</v>
      </c>
      <c r="AS37" s="39">
        <v>0</v>
      </c>
      <c r="AT37" s="38">
        <f t="shared" si="11"/>
        <v>0</v>
      </c>
      <c r="AU37" s="32" t="e">
        <f>SUM(E37+G37+J37+L37+O37+Q37+S37+AG37+AE37+#REF!+AI37+AK37+AM37+AO37+AQ37+AR37+AS37)</f>
        <v>#REF!</v>
      </c>
      <c r="AV37" s="27" t="e">
        <f>SUM(H37+M37+T37+#REF!+AP37+AT37)</f>
        <v>#REF!</v>
      </c>
      <c r="AW37" s="27" t="e">
        <f>SMALL((M37,H37,T37,#REF!,AP37,AT37),1)</f>
        <v>#REF!</v>
      </c>
      <c r="AX37" s="27" t="e">
        <f>SMALL((M37,H37,T37,#REF!,AP37,AT37),2)</f>
        <v>#REF!</v>
      </c>
      <c r="AY37" s="33" t="e">
        <f t="shared" si="12"/>
        <v>#REF!</v>
      </c>
    </row>
    <row r="38" spans="1:51" ht="12.75">
      <c r="A38" s="21">
        <v>33</v>
      </c>
      <c r="B38" s="3" t="s">
        <v>47</v>
      </c>
      <c r="C38" s="3" t="s">
        <v>48</v>
      </c>
      <c r="D38" s="36" t="s">
        <v>86</v>
      </c>
      <c r="E38" s="27">
        <f t="shared" si="0"/>
        <v>0</v>
      </c>
      <c r="F38" s="37">
        <v>0</v>
      </c>
      <c r="G38" s="27">
        <f t="shared" si="1"/>
        <v>0</v>
      </c>
      <c r="H38" s="38">
        <f>LARGE((E38,G38),1)</f>
        <v>0</v>
      </c>
      <c r="I38" s="37">
        <v>56.6</v>
      </c>
      <c r="J38" s="27">
        <f t="shared" si="2"/>
        <v>0</v>
      </c>
      <c r="K38" s="36" t="s">
        <v>87</v>
      </c>
      <c r="L38" s="27">
        <f t="shared" si="3"/>
        <v>0</v>
      </c>
      <c r="M38" s="38">
        <f>LARGE((J38,L38),1)</f>
        <v>0</v>
      </c>
      <c r="N38" s="37">
        <v>14.5</v>
      </c>
      <c r="O38" s="27">
        <f t="shared" si="4"/>
        <v>0</v>
      </c>
      <c r="P38" s="37">
        <v>22</v>
      </c>
      <c r="Q38" s="27">
        <f t="shared" si="5"/>
        <v>0</v>
      </c>
      <c r="R38" s="37">
        <v>540</v>
      </c>
      <c r="S38" s="27">
        <f t="shared" si="6"/>
        <v>0</v>
      </c>
      <c r="T38" s="38">
        <f>LARGE((O38,Q38,S38),1)</f>
        <v>0</v>
      </c>
      <c r="U38" s="37"/>
      <c r="V38" s="27"/>
      <c r="W38" s="42"/>
      <c r="X38" s="41"/>
      <c r="Y38" s="42"/>
      <c r="Z38" s="41"/>
      <c r="AA38" s="27"/>
      <c r="AB38" s="116"/>
      <c r="AC38" s="85"/>
      <c r="AD38" s="37"/>
      <c r="AE38" s="27"/>
      <c r="AF38" s="42">
        <v>0.8</v>
      </c>
      <c r="AG38" s="47">
        <f t="shared" si="13"/>
        <v>0</v>
      </c>
      <c r="AH38" s="68" t="s">
        <v>88</v>
      </c>
      <c r="AI38" s="27">
        <f t="shared" si="7"/>
        <v>0</v>
      </c>
      <c r="AJ38" s="36">
        <v>3</v>
      </c>
      <c r="AK38" s="27">
        <f t="shared" si="8"/>
        <v>0</v>
      </c>
      <c r="AL38" s="36" t="s">
        <v>89</v>
      </c>
      <c r="AM38" s="27">
        <f t="shared" si="9"/>
        <v>0</v>
      </c>
      <c r="AN38" s="37">
        <v>11</v>
      </c>
      <c r="AO38" s="27">
        <f t="shared" si="10"/>
        <v>0</v>
      </c>
      <c r="AP38" s="38">
        <f>LARGE((AI38,AK38,AM38,AO38),1)</f>
        <v>0</v>
      </c>
      <c r="AQ38" s="39">
        <v>0</v>
      </c>
      <c r="AR38" s="39">
        <v>0</v>
      </c>
      <c r="AS38" s="39">
        <v>0</v>
      </c>
      <c r="AT38" s="38">
        <f t="shared" si="11"/>
        <v>0</v>
      </c>
      <c r="AU38" s="32" t="e">
        <f>SUM(E38+G38+J38+L38+O38+Q38+S38+AG38+AE38+#REF!+AI38+AK38+AM38+AO38+AQ38+AR38+AS38)</f>
        <v>#REF!</v>
      </c>
      <c r="AV38" s="27" t="e">
        <f>SUM(H38+M38+T38+#REF!+AP38+AT38)</f>
        <v>#REF!</v>
      </c>
      <c r="AW38" s="27" t="e">
        <f>SMALL((M38,H38,T38,#REF!,AP38,AT38),1)</f>
        <v>#REF!</v>
      </c>
      <c r="AX38" s="27" t="e">
        <f>SMALL((M38,H38,T38,#REF!,AP38,AT38),2)</f>
        <v>#REF!</v>
      </c>
      <c r="AY38" s="33" t="e">
        <f t="shared" si="12"/>
        <v>#REF!</v>
      </c>
    </row>
    <row r="39" spans="1:51" ht="12.75">
      <c r="A39" s="21">
        <v>34</v>
      </c>
      <c r="B39" s="3" t="s">
        <v>39</v>
      </c>
      <c r="C39" s="3" t="s">
        <v>40</v>
      </c>
      <c r="D39" s="36" t="s">
        <v>86</v>
      </c>
      <c r="E39" s="27">
        <f t="shared" si="0"/>
        <v>0</v>
      </c>
      <c r="F39" s="37">
        <v>0</v>
      </c>
      <c r="G39" s="27">
        <f t="shared" si="1"/>
        <v>0</v>
      </c>
      <c r="H39" s="38">
        <f>LARGE((E39,G39),1)</f>
        <v>0</v>
      </c>
      <c r="I39" s="37">
        <v>56.6</v>
      </c>
      <c r="J39" s="27">
        <f t="shared" si="2"/>
        <v>0</v>
      </c>
      <c r="K39" s="36" t="s">
        <v>87</v>
      </c>
      <c r="L39" s="27">
        <f t="shared" si="3"/>
        <v>0</v>
      </c>
      <c r="M39" s="38">
        <f>LARGE((J39,L39),1)</f>
        <v>0</v>
      </c>
      <c r="N39" s="37">
        <v>14.5</v>
      </c>
      <c r="O39" s="27">
        <f t="shared" si="4"/>
        <v>0</v>
      </c>
      <c r="P39" s="37">
        <v>22</v>
      </c>
      <c r="Q39" s="27">
        <f t="shared" si="5"/>
        <v>0</v>
      </c>
      <c r="R39" s="37">
        <v>540</v>
      </c>
      <c r="S39" s="27">
        <f t="shared" si="6"/>
        <v>0</v>
      </c>
      <c r="T39" s="38">
        <f>LARGE((O39,Q39,S39),1)</f>
        <v>0</v>
      </c>
      <c r="U39" s="37"/>
      <c r="V39" s="27"/>
      <c r="W39" s="42"/>
      <c r="X39" s="41"/>
      <c r="Y39" s="42"/>
      <c r="Z39" s="41"/>
      <c r="AA39" s="27"/>
      <c r="AB39" s="116"/>
      <c r="AC39" s="85"/>
      <c r="AD39" s="37"/>
      <c r="AE39" s="27"/>
      <c r="AF39" s="42">
        <v>0.8</v>
      </c>
      <c r="AG39" s="47">
        <f t="shared" si="13"/>
        <v>0</v>
      </c>
      <c r="AH39" s="68" t="s">
        <v>88</v>
      </c>
      <c r="AI39" s="27">
        <f t="shared" si="7"/>
        <v>0</v>
      </c>
      <c r="AJ39" s="36">
        <v>3</v>
      </c>
      <c r="AK39" s="27">
        <f t="shared" si="8"/>
        <v>0</v>
      </c>
      <c r="AL39" s="36" t="s">
        <v>89</v>
      </c>
      <c r="AM39" s="27">
        <f t="shared" si="9"/>
        <v>0</v>
      </c>
      <c r="AN39" s="37">
        <v>11</v>
      </c>
      <c r="AO39" s="27">
        <f t="shared" si="10"/>
        <v>0</v>
      </c>
      <c r="AP39" s="38">
        <f>LARGE((AI39,AK39,AM39,AO39),1)</f>
        <v>0</v>
      </c>
      <c r="AQ39" s="39">
        <v>0</v>
      </c>
      <c r="AR39" s="39">
        <v>0</v>
      </c>
      <c r="AS39" s="39">
        <v>0</v>
      </c>
      <c r="AT39" s="38">
        <f t="shared" si="11"/>
        <v>0</v>
      </c>
      <c r="AU39" s="32" t="e">
        <f>SUM(E39+G39+J39+L39+O39+Q39+S39+AG39+AE39+#REF!+AI39+AK39+AM39+AO39+AQ39+AR39+AS39)</f>
        <v>#REF!</v>
      </c>
      <c r="AV39" s="27" t="e">
        <f>SUM(H39+M39+T39+#REF!+AP39+AT39)</f>
        <v>#REF!</v>
      </c>
      <c r="AW39" s="27" t="e">
        <f>SMALL((M39,H39,T39,#REF!,AP39,AT39),1)</f>
        <v>#REF!</v>
      </c>
      <c r="AX39" s="27" t="e">
        <f>SMALL((M39,H39,T39,#REF!,AP39,AT39),2)</f>
        <v>#REF!</v>
      </c>
      <c r="AY39" s="33" t="e">
        <f t="shared" si="12"/>
        <v>#REF!</v>
      </c>
    </row>
    <row r="40" spans="1:51" ht="12.75">
      <c r="A40" s="21">
        <v>35</v>
      </c>
      <c r="B40" s="3" t="s">
        <v>25</v>
      </c>
      <c r="C40" s="3" t="s">
        <v>26</v>
      </c>
      <c r="D40" s="36" t="s">
        <v>86</v>
      </c>
      <c r="E40" s="27">
        <f t="shared" si="0"/>
        <v>0</v>
      </c>
      <c r="F40" s="37">
        <v>0</v>
      </c>
      <c r="G40" s="27">
        <f t="shared" si="1"/>
        <v>0</v>
      </c>
      <c r="H40" s="38">
        <f>LARGE((E40,G40),1)</f>
        <v>0</v>
      </c>
      <c r="I40" s="37">
        <v>56.6</v>
      </c>
      <c r="J40" s="27">
        <f t="shared" si="2"/>
        <v>0</v>
      </c>
      <c r="K40" s="36" t="s">
        <v>87</v>
      </c>
      <c r="L40" s="27">
        <f t="shared" si="3"/>
        <v>0</v>
      </c>
      <c r="M40" s="38">
        <f>LARGE((J40,L40),1)</f>
        <v>0</v>
      </c>
      <c r="N40" s="37">
        <v>14.5</v>
      </c>
      <c r="O40" s="27">
        <f t="shared" si="4"/>
        <v>0</v>
      </c>
      <c r="P40" s="37">
        <v>22</v>
      </c>
      <c r="Q40" s="27">
        <f t="shared" si="5"/>
        <v>0</v>
      </c>
      <c r="R40" s="37">
        <v>540</v>
      </c>
      <c r="S40" s="27">
        <f t="shared" si="6"/>
        <v>0</v>
      </c>
      <c r="T40" s="38">
        <f>LARGE((O40,Q40,S40),1)</f>
        <v>0</v>
      </c>
      <c r="U40" s="37"/>
      <c r="V40" s="27"/>
      <c r="W40" s="42"/>
      <c r="X40" s="41"/>
      <c r="Y40" s="42"/>
      <c r="Z40" s="41"/>
      <c r="AA40" s="27"/>
      <c r="AB40" s="116"/>
      <c r="AC40" s="85"/>
      <c r="AD40" s="37"/>
      <c r="AE40" s="27"/>
      <c r="AF40" s="42">
        <v>0.8</v>
      </c>
      <c r="AG40" s="47">
        <f t="shared" si="13"/>
        <v>0</v>
      </c>
      <c r="AH40" s="68" t="s">
        <v>88</v>
      </c>
      <c r="AI40" s="27">
        <f t="shared" si="7"/>
        <v>0</v>
      </c>
      <c r="AJ40" s="36">
        <v>3</v>
      </c>
      <c r="AK40" s="27">
        <f t="shared" si="8"/>
        <v>0</v>
      </c>
      <c r="AL40" s="36" t="s">
        <v>89</v>
      </c>
      <c r="AM40" s="27">
        <f t="shared" si="9"/>
        <v>0</v>
      </c>
      <c r="AN40" s="37">
        <v>11</v>
      </c>
      <c r="AO40" s="27">
        <f t="shared" si="10"/>
        <v>0</v>
      </c>
      <c r="AP40" s="38">
        <f>LARGE((AI40,AK40,AM40,AO40),1)</f>
        <v>0</v>
      </c>
      <c r="AQ40" s="39">
        <v>0</v>
      </c>
      <c r="AR40" s="39">
        <v>0</v>
      </c>
      <c r="AS40" s="39">
        <v>0</v>
      </c>
      <c r="AT40" s="38">
        <f t="shared" si="11"/>
        <v>0</v>
      </c>
      <c r="AU40" s="32" t="e">
        <f>SUM(E40+G40+J40+L40+O40+Q40+S40+AG40+AE40+#REF!+AI40+AK40+AM40+AO40+AQ40+AR40+AS40)</f>
        <v>#REF!</v>
      </c>
      <c r="AV40" s="27" t="e">
        <f>SUM(H40+M40+T40+#REF!+AP40+AT40)</f>
        <v>#REF!</v>
      </c>
      <c r="AW40" s="27" t="e">
        <f>SMALL((M40,H40,T40,#REF!,AP40,AT40),1)</f>
        <v>#REF!</v>
      </c>
      <c r="AX40" s="27" t="e">
        <f>SMALL((M40,H40,T40,#REF!,AP40,AT40),2)</f>
        <v>#REF!</v>
      </c>
      <c r="AY40" s="33" t="e">
        <f t="shared" si="12"/>
        <v>#REF!</v>
      </c>
    </row>
    <row r="41" spans="1:51" ht="12.75">
      <c r="A41" s="21">
        <v>36</v>
      </c>
      <c r="B41" s="3" t="s">
        <v>24</v>
      </c>
      <c r="C41" s="3" t="s">
        <v>43</v>
      </c>
      <c r="D41" s="36" t="s">
        <v>86</v>
      </c>
      <c r="E41" s="27">
        <f t="shared" si="0"/>
        <v>0</v>
      </c>
      <c r="F41" s="37">
        <v>0</v>
      </c>
      <c r="G41" s="27">
        <f t="shared" si="1"/>
        <v>0</v>
      </c>
      <c r="H41" s="38">
        <f>LARGE((E41,G41),1)</f>
        <v>0</v>
      </c>
      <c r="I41" s="37">
        <v>56.6</v>
      </c>
      <c r="J41" s="27">
        <f t="shared" si="2"/>
        <v>0</v>
      </c>
      <c r="K41" s="36" t="s">
        <v>87</v>
      </c>
      <c r="L41" s="27">
        <f t="shared" si="3"/>
        <v>0</v>
      </c>
      <c r="M41" s="38">
        <f>LARGE((J41,L41),1)</f>
        <v>0</v>
      </c>
      <c r="N41" s="37">
        <v>14.5</v>
      </c>
      <c r="O41" s="27">
        <f t="shared" si="4"/>
        <v>0</v>
      </c>
      <c r="P41" s="37">
        <v>22</v>
      </c>
      <c r="Q41" s="27">
        <f t="shared" si="5"/>
        <v>0</v>
      </c>
      <c r="R41" s="37">
        <v>540</v>
      </c>
      <c r="S41" s="27">
        <f t="shared" si="6"/>
        <v>0</v>
      </c>
      <c r="T41" s="38">
        <f>LARGE((O41,Q41,S41),1)</f>
        <v>0</v>
      </c>
      <c r="U41" s="37"/>
      <c r="V41" s="27"/>
      <c r="W41" s="42"/>
      <c r="X41" s="41"/>
      <c r="Y41" s="42"/>
      <c r="Z41" s="41"/>
      <c r="AA41" s="27"/>
      <c r="AB41" s="116"/>
      <c r="AC41" s="85"/>
      <c r="AD41" s="37"/>
      <c r="AE41" s="27"/>
      <c r="AF41" s="42">
        <v>0.8</v>
      </c>
      <c r="AG41" s="47">
        <f t="shared" si="13"/>
        <v>0</v>
      </c>
      <c r="AH41" s="68" t="s">
        <v>88</v>
      </c>
      <c r="AI41" s="27">
        <f t="shared" si="7"/>
        <v>0</v>
      </c>
      <c r="AJ41" s="36">
        <v>3</v>
      </c>
      <c r="AK41" s="27">
        <f t="shared" si="8"/>
        <v>0</v>
      </c>
      <c r="AL41" s="36" t="s">
        <v>89</v>
      </c>
      <c r="AM41" s="27">
        <f t="shared" si="9"/>
        <v>0</v>
      </c>
      <c r="AN41" s="37">
        <v>11</v>
      </c>
      <c r="AO41" s="27">
        <f t="shared" si="10"/>
        <v>0</v>
      </c>
      <c r="AP41" s="38">
        <f>LARGE((AI41,AK41,AM41,AO41),1)</f>
        <v>0</v>
      </c>
      <c r="AQ41" s="39">
        <v>0</v>
      </c>
      <c r="AR41" s="39">
        <v>0</v>
      </c>
      <c r="AS41" s="39">
        <v>0</v>
      </c>
      <c r="AT41" s="38">
        <f t="shared" si="11"/>
        <v>0</v>
      </c>
      <c r="AU41" s="32" t="e">
        <f>SUM(E41+G41+J41+L41+O41+Q41+S41+AG41+AE41+#REF!+AI41+AK41+AM41+AO41+AQ41+AR41+AS41)</f>
        <v>#REF!</v>
      </c>
      <c r="AV41" s="27" t="e">
        <f>SUM(H41+M41+T41+#REF!+AP41+AT41)</f>
        <v>#REF!</v>
      </c>
      <c r="AW41" s="27" t="e">
        <f>SMALL((M41,H41,T41,#REF!,AP41,AT41),1)</f>
        <v>#REF!</v>
      </c>
      <c r="AX41" s="27" t="e">
        <f>SMALL((M41,H41,T41,#REF!,AP41,AT41),2)</f>
        <v>#REF!</v>
      </c>
      <c r="AY41" s="33" t="e">
        <f t="shared" si="12"/>
        <v>#REF!</v>
      </c>
    </row>
    <row r="42" spans="1:51" ht="12.75">
      <c r="A42" s="21">
        <v>37</v>
      </c>
      <c r="B42" s="3" t="s">
        <v>27</v>
      </c>
      <c r="C42" s="3" t="s">
        <v>3</v>
      </c>
      <c r="D42" s="36" t="s">
        <v>86</v>
      </c>
      <c r="E42" s="27">
        <f t="shared" si="0"/>
        <v>0</v>
      </c>
      <c r="F42" s="37">
        <v>0</v>
      </c>
      <c r="G42" s="27">
        <f t="shared" si="1"/>
        <v>0</v>
      </c>
      <c r="H42" s="38">
        <f>LARGE((E42,G42),1)</f>
        <v>0</v>
      </c>
      <c r="I42" s="37">
        <v>56.6</v>
      </c>
      <c r="J42" s="27">
        <f t="shared" si="2"/>
        <v>0</v>
      </c>
      <c r="K42" s="36" t="s">
        <v>87</v>
      </c>
      <c r="L42" s="27">
        <f t="shared" si="3"/>
        <v>0</v>
      </c>
      <c r="M42" s="38">
        <f>LARGE((J42,L42),1)</f>
        <v>0</v>
      </c>
      <c r="N42" s="37">
        <v>14.5</v>
      </c>
      <c r="O42" s="27">
        <f t="shared" si="4"/>
        <v>0</v>
      </c>
      <c r="P42" s="37">
        <v>22</v>
      </c>
      <c r="Q42" s="27">
        <f t="shared" si="5"/>
        <v>0</v>
      </c>
      <c r="R42" s="37">
        <v>540</v>
      </c>
      <c r="S42" s="27">
        <f t="shared" si="6"/>
        <v>0</v>
      </c>
      <c r="T42" s="38">
        <f>LARGE((O42,Q42,S42),1)</f>
        <v>0</v>
      </c>
      <c r="U42" s="37"/>
      <c r="V42" s="27"/>
      <c r="W42" s="42"/>
      <c r="X42" s="41"/>
      <c r="Y42" s="42"/>
      <c r="Z42" s="41"/>
      <c r="AA42" s="27"/>
      <c r="AB42" s="116"/>
      <c r="AC42" s="85"/>
      <c r="AD42" s="37"/>
      <c r="AE42" s="27"/>
      <c r="AF42" s="42">
        <v>0.8</v>
      </c>
      <c r="AG42" s="47">
        <f t="shared" si="13"/>
        <v>0</v>
      </c>
      <c r="AH42" s="68" t="s">
        <v>88</v>
      </c>
      <c r="AI42" s="27">
        <f t="shared" si="7"/>
        <v>0</v>
      </c>
      <c r="AJ42" s="36">
        <v>3</v>
      </c>
      <c r="AK42" s="27">
        <f t="shared" si="8"/>
        <v>0</v>
      </c>
      <c r="AL42" s="36" t="s">
        <v>89</v>
      </c>
      <c r="AM42" s="27">
        <f t="shared" si="9"/>
        <v>0</v>
      </c>
      <c r="AN42" s="37">
        <v>11</v>
      </c>
      <c r="AO42" s="27">
        <f t="shared" si="10"/>
        <v>0</v>
      </c>
      <c r="AP42" s="38">
        <f>LARGE((AI42,AK42,AM42,AO42),1)</f>
        <v>0</v>
      </c>
      <c r="AQ42" s="39">
        <v>0</v>
      </c>
      <c r="AR42" s="39">
        <v>0</v>
      </c>
      <c r="AS42" s="39">
        <v>0</v>
      </c>
      <c r="AT42" s="38">
        <f t="shared" si="11"/>
        <v>0</v>
      </c>
      <c r="AU42" s="32" t="e">
        <f>SUM(E42+G42+J42+L42+O42+Q42+S42+AG42+AE42+#REF!+AI42+AK42+AM42+AO42+AQ42+AR42+AS42)</f>
        <v>#REF!</v>
      </c>
      <c r="AV42" s="27" t="e">
        <f>SUM(H42+M42+T42+#REF!+AP42+AT42)</f>
        <v>#REF!</v>
      </c>
      <c r="AW42" s="27" t="e">
        <f>SMALL((M42,H42,T42,#REF!,AP42,AT42),1)</f>
        <v>#REF!</v>
      </c>
      <c r="AX42" s="27" t="e">
        <f>SMALL((M42,H42,T42,#REF!,AP42,AT42),2)</f>
        <v>#REF!</v>
      </c>
      <c r="AY42" s="33" t="e">
        <f t="shared" si="12"/>
        <v>#REF!</v>
      </c>
    </row>
    <row r="43" spans="1:51" ht="12.75">
      <c r="A43" s="21">
        <v>38</v>
      </c>
      <c r="B43" s="3" t="s">
        <v>14</v>
      </c>
      <c r="C43" s="3" t="s">
        <v>50</v>
      </c>
      <c r="D43" s="36" t="s">
        <v>86</v>
      </c>
      <c r="E43" s="27">
        <f t="shared" si="0"/>
        <v>0</v>
      </c>
      <c r="F43" s="37">
        <v>0</v>
      </c>
      <c r="G43" s="27">
        <f t="shared" si="1"/>
        <v>0</v>
      </c>
      <c r="H43" s="38">
        <f>LARGE((E43,G43),1)</f>
        <v>0</v>
      </c>
      <c r="I43" s="37">
        <v>56.6</v>
      </c>
      <c r="J43" s="27">
        <f t="shared" si="2"/>
        <v>0</v>
      </c>
      <c r="K43" s="36" t="s">
        <v>87</v>
      </c>
      <c r="L43" s="27">
        <f t="shared" si="3"/>
        <v>0</v>
      </c>
      <c r="M43" s="38">
        <f>LARGE((J43,L43),1)</f>
        <v>0</v>
      </c>
      <c r="N43" s="37">
        <v>14.5</v>
      </c>
      <c r="O43" s="27">
        <f t="shared" si="4"/>
        <v>0</v>
      </c>
      <c r="P43" s="37">
        <v>22</v>
      </c>
      <c r="Q43" s="27">
        <f t="shared" si="5"/>
        <v>0</v>
      </c>
      <c r="R43" s="37">
        <v>540</v>
      </c>
      <c r="S43" s="27">
        <f t="shared" si="6"/>
        <v>0</v>
      </c>
      <c r="T43" s="38">
        <f>LARGE((O43,Q43,S43),1)</f>
        <v>0</v>
      </c>
      <c r="U43" s="37"/>
      <c r="V43" s="27"/>
      <c r="W43" s="42"/>
      <c r="X43" s="41"/>
      <c r="Y43" s="42"/>
      <c r="Z43" s="41"/>
      <c r="AA43" s="27"/>
      <c r="AB43" s="116"/>
      <c r="AC43" s="85"/>
      <c r="AD43" s="37"/>
      <c r="AE43" s="27"/>
      <c r="AF43" s="42">
        <v>0.8</v>
      </c>
      <c r="AG43" s="47">
        <f t="shared" si="13"/>
        <v>0</v>
      </c>
      <c r="AH43" s="68" t="s">
        <v>88</v>
      </c>
      <c r="AI43" s="27">
        <f t="shared" si="7"/>
        <v>0</v>
      </c>
      <c r="AJ43" s="36">
        <v>3</v>
      </c>
      <c r="AK43" s="27">
        <f t="shared" si="8"/>
        <v>0</v>
      </c>
      <c r="AL43" s="36" t="s">
        <v>89</v>
      </c>
      <c r="AM43" s="27">
        <f t="shared" si="9"/>
        <v>0</v>
      </c>
      <c r="AN43" s="37">
        <v>11</v>
      </c>
      <c r="AO43" s="27">
        <f t="shared" si="10"/>
        <v>0</v>
      </c>
      <c r="AP43" s="38">
        <f>LARGE((AI43,AK43,AM43,AO43),1)</f>
        <v>0</v>
      </c>
      <c r="AQ43" s="39">
        <v>0</v>
      </c>
      <c r="AR43" s="39">
        <v>0</v>
      </c>
      <c r="AS43" s="39">
        <v>0</v>
      </c>
      <c r="AT43" s="38">
        <f t="shared" si="11"/>
        <v>0</v>
      </c>
      <c r="AU43" s="32" t="e">
        <f>SUM(E43+G43+J43+L43+O43+Q43+S43+AG43+AE43+#REF!+AI43+AK43+AM43+AO43+AQ43+AR43+AS43)</f>
        <v>#REF!</v>
      </c>
      <c r="AV43" s="27" t="e">
        <f>SUM(H43+M43+T43+#REF!+AP43+AT43)</f>
        <v>#REF!</v>
      </c>
      <c r="AW43" s="27" t="e">
        <f>SMALL((M43,H43,T43,#REF!,AP43,AT43),1)</f>
        <v>#REF!</v>
      </c>
      <c r="AX43" s="27" t="e">
        <f>SMALL((M43,H43,T43,#REF!,AP43,AT43),2)</f>
        <v>#REF!</v>
      </c>
      <c r="AY43" s="33" t="e">
        <f t="shared" si="12"/>
        <v>#REF!</v>
      </c>
    </row>
    <row r="44" spans="1:51" ht="12.75">
      <c r="A44" s="21">
        <v>39</v>
      </c>
      <c r="B44" s="3"/>
      <c r="C44" s="3"/>
      <c r="D44" s="36" t="s">
        <v>86</v>
      </c>
      <c r="E44" s="27">
        <f t="shared" si="0"/>
        <v>0</v>
      </c>
      <c r="F44" s="37">
        <v>0</v>
      </c>
      <c r="G44" s="27">
        <f t="shared" si="1"/>
        <v>0</v>
      </c>
      <c r="H44" s="38">
        <f>LARGE((E44,G44),1)</f>
        <v>0</v>
      </c>
      <c r="I44" s="37">
        <v>56.6</v>
      </c>
      <c r="J44" s="27">
        <f t="shared" si="2"/>
        <v>0</v>
      </c>
      <c r="K44" s="36" t="s">
        <v>87</v>
      </c>
      <c r="L44" s="27">
        <f t="shared" si="3"/>
        <v>0</v>
      </c>
      <c r="M44" s="38">
        <f>LARGE((J44,L44),1)</f>
        <v>0</v>
      </c>
      <c r="N44" s="37">
        <v>14.5</v>
      </c>
      <c r="O44" s="27">
        <f t="shared" si="4"/>
        <v>0</v>
      </c>
      <c r="P44" s="37">
        <v>22</v>
      </c>
      <c r="Q44" s="27">
        <f t="shared" si="5"/>
        <v>0</v>
      </c>
      <c r="R44" s="37">
        <v>540</v>
      </c>
      <c r="S44" s="27">
        <f t="shared" si="6"/>
        <v>0</v>
      </c>
      <c r="T44" s="38">
        <f>LARGE((O44,Q44,S44),1)</f>
        <v>0</v>
      </c>
      <c r="U44" s="37"/>
      <c r="V44" s="27"/>
      <c r="W44" s="42"/>
      <c r="X44" s="41"/>
      <c r="Y44" s="42"/>
      <c r="Z44" s="41"/>
      <c r="AA44" s="27"/>
      <c r="AB44" s="116"/>
      <c r="AC44" s="85"/>
      <c r="AD44" s="37"/>
      <c r="AE44" s="27"/>
      <c r="AF44" s="42">
        <v>0.8</v>
      </c>
      <c r="AG44" s="47">
        <f t="shared" si="13"/>
        <v>0</v>
      </c>
      <c r="AH44" s="68" t="s">
        <v>88</v>
      </c>
      <c r="AI44" s="27">
        <f t="shared" si="7"/>
        <v>0</v>
      </c>
      <c r="AJ44" s="36">
        <v>3</v>
      </c>
      <c r="AK44" s="27">
        <f t="shared" si="8"/>
        <v>0</v>
      </c>
      <c r="AL44" s="36" t="s">
        <v>89</v>
      </c>
      <c r="AM44" s="27">
        <f t="shared" si="9"/>
        <v>0</v>
      </c>
      <c r="AN44" s="37">
        <v>11</v>
      </c>
      <c r="AO44" s="27">
        <f t="shared" si="10"/>
        <v>0</v>
      </c>
      <c r="AP44" s="38">
        <f>LARGE((AI44,AK44,AM44,AO44),1)</f>
        <v>0</v>
      </c>
      <c r="AQ44" s="39">
        <v>0</v>
      </c>
      <c r="AR44" s="39">
        <v>0</v>
      </c>
      <c r="AS44" s="39">
        <v>0</v>
      </c>
      <c r="AT44" s="38">
        <f t="shared" si="11"/>
        <v>0</v>
      </c>
      <c r="AU44" s="32" t="e">
        <f>SUM(E44+G44+J44+L44+O44+Q44+S44+AG44+AE44+#REF!+AI44+AK44+AM44+AO44+AQ44+AR44+AS44)</f>
        <v>#REF!</v>
      </c>
      <c r="AV44" s="27" t="e">
        <f>SUM(H44+M44+T44+#REF!+AP44+AT44)</f>
        <v>#REF!</v>
      </c>
      <c r="AW44" s="27" t="e">
        <f>SMALL((M44,H44,T44,#REF!,AP44,AT44),1)</f>
        <v>#REF!</v>
      </c>
      <c r="AX44" s="27" t="e">
        <f>SMALL((M44,H44,T44,#REF!,AP44,AT44),2)</f>
        <v>#REF!</v>
      </c>
      <c r="AY44" s="33" t="e">
        <f t="shared" si="12"/>
        <v>#REF!</v>
      </c>
    </row>
    <row r="45" spans="1:51" ht="13.5" thickBot="1">
      <c r="A45" s="21">
        <v>40</v>
      </c>
      <c r="B45" s="3"/>
      <c r="C45" s="3"/>
      <c r="D45" s="55" t="s">
        <v>86</v>
      </c>
      <c r="E45" s="34">
        <f t="shared" si="0"/>
        <v>0</v>
      </c>
      <c r="F45" s="56">
        <v>0</v>
      </c>
      <c r="G45" s="34">
        <f t="shared" si="1"/>
        <v>0</v>
      </c>
      <c r="H45" s="57">
        <f>LARGE((E45,G45),1)</f>
        <v>0</v>
      </c>
      <c r="I45" s="56">
        <v>56.6</v>
      </c>
      <c r="J45" s="34">
        <f t="shared" si="2"/>
        <v>0</v>
      </c>
      <c r="K45" s="55" t="s">
        <v>87</v>
      </c>
      <c r="L45" s="34">
        <f t="shared" si="3"/>
        <v>0</v>
      </c>
      <c r="M45" s="57">
        <f>LARGE((J45,L45),1)</f>
        <v>0</v>
      </c>
      <c r="N45" s="56">
        <v>14.5</v>
      </c>
      <c r="O45" s="34">
        <f t="shared" si="4"/>
        <v>0</v>
      </c>
      <c r="P45" s="56">
        <v>22</v>
      </c>
      <c r="Q45" s="34">
        <f t="shared" si="5"/>
        <v>0</v>
      </c>
      <c r="R45" s="56">
        <v>540</v>
      </c>
      <c r="S45" s="34">
        <f t="shared" si="6"/>
        <v>0</v>
      </c>
      <c r="T45" s="57">
        <f>LARGE((O45,Q45,S45),1)</f>
        <v>0</v>
      </c>
      <c r="U45" s="37"/>
      <c r="V45" s="27"/>
      <c r="W45" s="42"/>
      <c r="X45" s="41"/>
      <c r="Y45" s="42"/>
      <c r="Z45" s="41"/>
      <c r="AA45" s="27"/>
      <c r="AB45" s="117"/>
      <c r="AC45" s="87"/>
      <c r="AD45" s="56"/>
      <c r="AE45" s="34"/>
      <c r="AF45" s="50">
        <v>0.8</v>
      </c>
      <c r="AG45" s="51">
        <f t="shared" si="13"/>
        <v>0</v>
      </c>
      <c r="AH45" s="68" t="s">
        <v>88</v>
      </c>
      <c r="AI45" s="27">
        <f t="shared" si="7"/>
        <v>0</v>
      </c>
      <c r="AJ45" s="36">
        <v>3</v>
      </c>
      <c r="AK45" s="27">
        <f t="shared" si="8"/>
        <v>0</v>
      </c>
      <c r="AL45" s="36" t="s">
        <v>89</v>
      </c>
      <c r="AM45" s="27">
        <f t="shared" si="9"/>
        <v>0</v>
      </c>
      <c r="AN45" s="37">
        <v>11</v>
      </c>
      <c r="AO45" s="27">
        <f t="shared" si="10"/>
        <v>0</v>
      </c>
      <c r="AP45" s="38">
        <f>LARGE((AI45,AK45,AM45,AO45),1)</f>
        <v>0</v>
      </c>
      <c r="AQ45" s="39">
        <v>0</v>
      </c>
      <c r="AR45" s="39">
        <v>0</v>
      </c>
      <c r="AS45" s="39">
        <v>0</v>
      </c>
      <c r="AT45" s="38">
        <f t="shared" si="11"/>
        <v>0</v>
      </c>
      <c r="AU45" s="32" t="e">
        <f>SUM(E45+G45+J45+L45+O45+Q45+S45+AG45+AE45+#REF!+AI45+AK45+AM45+AO45+AQ45+AR45+AS45)</f>
        <v>#REF!</v>
      </c>
      <c r="AV45" s="27" t="e">
        <f>SUM(H45+M45+T45+#REF!+AP45+AT45)</f>
        <v>#REF!</v>
      </c>
      <c r="AW45" s="27" t="e">
        <f>SMALL((M45,H45,T45,#REF!,AP45,AT45),1)</f>
        <v>#REF!</v>
      </c>
      <c r="AX45" s="27" t="e">
        <f>SMALL((M45,H45,T45,#REF!,AP45,AT45),2)</f>
        <v>#REF!</v>
      </c>
      <c r="AY45" s="33" t="e">
        <f t="shared" si="12"/>
        <v>#REF!</v>
      </c>
    </row>
    <row r="46" spans="1:27" ht="13.5" thickBot="1">
      <c r="A46" s="23"/>
      <c r="B46" s="24"/>
      <c r="C46" s="24"/>
      <c r="U46" s="37"/>
      <c r="V46" s="27"/>
      <c r="W46" s="42"/>
      <c r="X46" s="41"/>
      <c r="Y46" s="42"/>
      <c r="Z46" s="41"/>
      <c r="AA46" s="27"/>
    </row>
    <row r="48" spans="2:27" ht="12.75"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95"/>
      <c r="V48" s="114"/>
      <c r="W48" s="114"/>
      <c r="X48" s="114"/>
      <c r="Y48" s="95"/>
      <c r="Z48" s="114"/>
      <c r="AA48" s="114"/>
    </row>
    <row r="49" spans="2:27" ht="12.75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</row>
    <row r="50" spans="2:27" ht="12.75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</row>
    <row r="51" spans="2:27" ht="12.75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</row>
    <row r="52" spans="2:27" ht="12.75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</row>
    <row r="53" spans="2:27" ht="12.75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5"/>
      <c r="W53" s="114"/>
      <c r="X53" s="115"/>
      <c r="Y53" s="114"/>
      <c r="Z53" s="115"/>
      <c r="AA53" s="114"/>
    </row>
    <row r="54" spans="2:27" ht="12.75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</row>
    <row r="55" spans="2:27" ht="12.75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5"/>
      <c r="W55" s="114"/>
      <c r="X55" s="115"/>
      <c r="Y55" s="114"/>
      <c r="Z55" s="115"/>
      <c r="AA55" s="114"/>
    </row>
    <row r="56" spans="2:27" ht="12.75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</row>
    <row r="57" spans="2:27" ht="12.75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</row>
    <row r="58" spans="2:27" ht="12.75"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</row>
    <row r="59" spans="2:27" ht="12.75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</row>
    <row r="60" spans="2:27" ht="12.75"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5"/>
      <c r="W60" s="114"/>
      <c r="X60" s="115"/>
      <c r="Y60" s="114"/>
      <c r="Z60" s="115"/>
      <c r="AA60" s="114"/>
    </row>
    <row r="61" spans="2:27" ht="12.75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5"/>
      <c r="W61" s="114"/>
      <c r="X61" s="115"/>
      <c r="Y61" s="114"/>
      <c r="Z61" s="115"/>
      <c r="AA61" s="114"/>
    </row>
    <row r="62" spans="2:27" ht="12.75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</row>
    <row r="63" spans="2:27" ht="12.75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5"/>
      <c r="W63" s="114"/>
      <c r="X63" s="115"/>
      <c r="Y63" s="114"/>
      <c r="Z63" s="115"/>
      <c r="AA63" s="114"/>
    </row>
    <row r="64" spans="2:27" ht="12.75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</row>
  </sheetData>
  <sheetProtection/>
  <mergeCells count="16">
    <mergeCell ref="U4:Z4"/>
    <mergeCell ref="AJ3:AK3"/>
    <mergeCell ref="AL3:AM3"/>
    <mergeCell ref="AN3:AO3"/>
    <mergeCell ref="AB3:AC3"/>
    <mergeCell ref="AD3:AE3"/>
    <mergeCell ref="AF3:AG3"/>
    <mergeCell ref="AH3:AI3"/>
    <mergeCell ref="N3:O3"/>
    <mergeCell ref="P3:Q3"/>
    <mergeCell ref="R3:S3"/>
    <mergeCell ref="U3:AA3"/>
    <mergeCell ref="D3:E3"/>
    <mergeCell ref="F3:G3"/>
    <mergeCell ref="I3:J3"/>
    <mergeCell ref="K3:L3"/>
  </mergeCells>
  <printOptions/>
  <pageMargins left="0.13" right="0.13" top="0.44" bottom="0.4" header="0.4921259845" footer="0.4921259845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6"/>
  <sheetViews>
    <sheetView zoomScale="50" zoomScaleNormal="50" workbookViewId="0" topLeftCell="A1">
      <selection activeCell="AX54" sqref="AX54"/>
    </sheetView>
  </sheetViews>
  <sheetFormatPr defaultColWidth="11.421875" defaultRowHeight="12.75"/>
  <cols>
    <col min="1" max="1" width="15.57421875" style="0" customWidth="1"/>
    <col min="2" max="2" width="14.140625" style="0" customWidth="1"/>
    <col min="3" max="26" width="0" style="0" hidden="1" customWidth="1"/>
    <col min="27" max="29" width="17.7109375" style="0" customWidth="1"/>
    <col min="34" max="35" width="5.7109375" style="0" customWidth="1"/>
    <col min="37" max="42" width="0" style="0" hidden="1" customWidth="1"/>
    <col min="43" max="43" width="10.57421875" style="0" hidden="1" customWidth="1"/>
    <col min="44" max="44" width="0" style="0" hidden="1" customWidth="1"/>
    <col min="45" max="46" width="18.140625" style="0" hidden="1" customWidth="1"/>
  </cols>
  <sheetData>
    <row r="1" s="1" customFormat="1" ht="26.25">
      <c r="A1" s="1" t="s">
        <v>90</v>
      </c>
    </row>
    <row r="2" ht="13.5" thickBot="1"/>
    <row r="3" spans="1:45" ht="12.75">
      <c r="A3" s="17"/>
      <c r="B3" s="18"/>
      <c r="C3" s="158" t="s">
        <v>70</v>
      </c>
      <c r="D3" s="158"/>
      <c r="E3" s="158"/>
      <c r="F3" s="158"/>
      <c r="G3" s="147"/>
      <c r="H3" s="140" t="s">
        <v>71</v>
      </c>
      <c r="I3" s="140"/>
      <c r="J3" s="140"/>
      <c r="K3" s="140"/>
      <c r="L3" s="147"/>
      <c r="M3" s="141" t="s">
        <v>72</v>
      </c>
      <c r="N3" s="141"/>
      <c r="O3" s="141"/>
      <c r="P3" s="141"/>
      <c r="Q3" s="141"/>
      <c r="R3" s="141"/>
      <c r="S3" s="146"/>
      <c r="T3" s="142" t="s">
        <v>73</v>
      </c>
      <c r="U3" s="142"/>
      <c r="V3" s="142"/>
      <c r="W3" s="142"/>
      <c r="X3" s="142"/>
      <c r="Y3" s="142"/>
      <c r="Z3" s="147"/>
      <c r="AA3" s="138" t="s">
        <v>74</v>
      </c>
      <c r="AB3" s="138"/>
      <c r="AC3" s="138"/>
      <c r="AD3" s="138"/>
      <c r="AE3" s="138"/>
      <c r="AF3" s="138"/>
      <c r="AG3" s="138"/>
      <c r="AH3" s="138"/>
      <c r="AI3" s="138"/>
      <c r="AJ3" s="159"/>
      <c r="AK3" s="167" t="s">
        <v>75</v>
      </c>
      <c r="AL3" s="139"/>
      <c r="AM3" s="139"/>
      <c r="AN3" s="151"/>
      <c r="AO3" s="28"/>
      <c r="AP3" s="29"/>
      <c r="AQ3" s="18"/>
      <c r="AR3" s="18"/>
      <c r="AS3" s="30" t="s">
        <v>80</v>
      </c>
    </row>
    <row r="4" spans="1:45" s="2" customFormat="1" ht="12.75">
      <c r="A4" s="19"/>
      <c r="B4" s="8"/>
      <c r="C4" s="156" t="s">
        <v>53</v>
      </c>
      <c r="D4" s="156"/>
      <c r="E4" s="156" t="s">
        <v>54</v>
      </c>
      <c r="F4" s="156"/>
      <c r="G4" s="4"/>
      <c r="H4" s="153" t="s">
        <v>55</v>
      </c>
      <c r="I4" s="153"/>
      <c r="J4" s="153" t="s">
        <v>56</v>
      </c>
      <c r="K4" s="153"/>
      <c r="L4" s="5"/>
      <c r="M4" s="155" t="s">
        <v>57</v>
      </c>
      <c r="N4" s="155"/>
      <c r="O4" s="155" t="s">
        <v>58</v>
      </c>
      <c r="P4" s="155"/>
      <c r="Q4" s="155" t="s">
        <v>59</v>
      </c>
      <c r="R4" s="155"/>
      <c r="S4" s="9"/>
      <c r="T4" s="154" t="s">
        <v>60</v>
      </c>
      <c r="U4" s="154"/>
      <c r="V4" s="154" t="s">
        <v>61</v>
      </c>
      <c r="W4" s="154"/>
      <c r="X4" s="154" t="s">
        <v>62</v>
      </c>
      <c r="Y4" s="154"/>
      <c r="Z4" s="6"/>
      <c r="AA4" s="152" t="s">
        <v>63</v>
      </c>
      <c r="AB4" s="152"/>
      <c r="AC4" s="7"/>
      <c r="AD4" s="152" t="s">
        <v>64</v>
      </c>
      <c r="AE4" s="152"/>
      <c r="AF4" s="152" t="s">
        <v>65</v>
      </c>
      <c r="AG4" s="152"/>
      <c r="AH4" s="152" t="s">
        <v>66</v>
      </c>
      <c r="AI4" s="152"/>
      <c r="AJ4" s="65"/>
      <c r="AK4" s="62" t="s">
        <v>67</v>
      </c>
      <c r="AL4" s="10" t="s">
        <v>68</v>
      </c>
      <c r="AM4" s="10" t="s">
        <v>69</v>
      </c>
      <c r="AN4" s="25"/>
      <c r="AO4" s="19" t="s">
        <v>77</v>
      </c>
      <c r="AP4" s="8" t="s">
        <v>79</v>
      </c>
      <c r="AQ4" s="8" t="s">
        <v>83</v>
      </c>
      <c r="AR4" s="8" t="s">
        <v>83</v>
      </c>
      <c r="AS4" s="31" t="s">
        <v>81</v>
      </c>
    </row>
    <row r="5" spans="1:45" ht="12.75">
      <c r="A5" s="21"/>
      <c r="B5" s="3"/>
      <c r="C5" s="11" t="s">
        <v>51</v>
      </c>
      <c r="D5" s="11" t="s">
        <v>52</v>
      </c>
      <c r="E5" s="11" t="s">
        <v>51</v>
      </c>
      <c r="F5" s="11" t="s">
        <v>52</v>
      </c>
      <c r="G5" s="11" t="s">
        <v>76</v>
      </c>
      <c r="H5" s="12" t="s">
        <v>51</v>
      </c>
      <c r="I5" s="12" t="s">
        <v>52</v>
      </c>
      <c r="J5" s="12" t="s">
        <v>51</v>
      </c>
      <c r="K5" s="12" t="s">
        <v>52</v>
      </c>
      <c r="L5" s="12" t="s">
        <v>76</v>
      </c>
      <c r="M5" s="13" t="s">
        <v>51</v>
      </c>
      <c r="N5" s="13" t="s">
        <v>52</v>
      </c>
      <c r="O5" s="13" t="s">
        <v>51</v>
      </c>
      <c r="P5" s="13" t="s">
        <v>52</v>
      </c>
      <c r="Q5" s="13" t="s">
        <v>51</v>
      </c>
      <c r="R5" s="13" t="s">
        <v>52</v>
      </c>
      <c r="S5" s="13" t="s">
        <v>76</v>
      </c>
      <c r="T5" s="14" t="s">
        <v>51</v>
      </c>
      <c r="U5" s="14" t="s">
        <v>52</v>
      </c>
      <c r="V5" s="14" t="s">
        <v>51</v>
      </c>
      <c r="W5" s="14" t="s">
        <v>52</v>
      </c>
      <c r="X5" s="14" t="s">
        <v>51</v>
      </c>
      <c r="Y5" s="14" t="s">
        <v>52</v>
      </c>
      <c r="Z5" s="14" t="s">
        <v>76</v>
      </c>
      <c r="AA5" s="15" t="s">
        <v>51</v>
      </c>
      <c r="AB5" s="15" t="s">
        <v>52</v>
      </c>
      <c r="AC5" s="15"/>
      <c r="AD5" s="15" t="s">
        <v>51</v>
      </c>
      <c r="AE5" s="15" t="s">
        <v>52</v>
      </c>
      <c r="AF5" s="15" t="s">
        <v>51</v>
      </c>
      <c r="AG5" s="15" t="s">
        <v>52</v>
      </c>
      <c r="AH5" s="15" t="s">
        <v>51</v>
      </c>
      <c r="AI5" s="15" t="s">
        <v>52</v>
      </c>
      <c r="AJ5" s="66" t="s">
        <v>76</v>
      </c>
      <c r="AK5" s="63" t="s">
        <v>52</v>
      </c>
      <c r="AL5" s="16" t="s">
        <v>52</v>
      </c>
      <c r="AM5" s="16" t="s">
        <v>52</v>
      </c>
      <c r="AN5" s="26" t="s">
        <v>76</v>
      </c>
      <c r="AO5" s="19" t="s">
        <v>78</v>
      </c>
      <c r="AP5" s="8" t="s">
        <v>77</v>
      </c>
      <c r="AQ5" s="3" t="s">
        <v>84</v>
      </c>
      <c r="AR5" s="3" t="s">
        <v>85</v>
      </c>
      <c r="AS5" s="31" t="s">
        <v>82</v>
      </c>
    </row>
    <row r="6" spans="1:45" ht="12.75">
      <c r="A6" s="21" t="s">
        <v>0</v>
      </c>
      <c r="B6" s="3" t="s">
        <v>1</v>
      </c>
      <c r="C6" s="36" t="s">
        <v>86</v>
      </c>
      <c r="D6" s="27">
        <f aca="true" t="shared" si="0" ref="D6:D46">SUM(C6+10)/5</f>
        <v>0</v>
      </c>
      <c r="E6" s="37">
        <v>0</v>
      </c>
      <c r="F6" s="27">
        <f aca="true" t="shared" si="1" ref="F6:F46">SUM(E6)</f>
        <v>0</v>
      </c>
      <c r="G6" s="38">
        <f>LARGE((D6,F6),1)</f>
        <v>0</v>
      </c>
      <c r="H6" s="37">
        <v>56.6</v>
      </c>
      <c r="I6" s="27">
        <f aca="true" t="shared" si="2" ref="I6:I46">SUM(H6-56.6)/-3</f>
        <v>0</v>
      </c>
      <c r="J6" s="36" t="s">
        <v>87</v>
      </c>
      <c r="K6" s="27">
        <f aca="true" t="shared" si="3" ref="K6:K46">SUM(J6+35)/10</f>
        <v>0</v>
      </c>
      <c r="L6" s="38">
        <f>LARGE((I6,K6),1)</f>
        <v>0</v>
      </c>
      <c r="M6" s="37">
        <v>14.5</v>
      </c>
      <c r="N6" s="27">
        <f aca="true" t="shared" si="4" ref="N6:N46">SUM(M6-14.5)*-2</f>
        <v>0</v>
      </c>
      <c r="O6" s="37">
        <v>22</v>
      </c>
      <c r="P6" s="27">
        <f aca="true" t="shared" si="5" ref="P6:P46">SUM(O6-22)/-1</f>
        <v>0</v>
      </c>
      <c r="Q6" s="37">
        <v>540</v>
      </c>
      <c r="R6" s="27">
        <f aca="true" t="shared" si="6" ref="R6:R46">SUM(540-Q6)/20</f>
        <v>0</v>
      </c>
      <c r="S6" s="38">
        <f>LARGE((N6,P6,R6),1)</f>
        <v>0</v>
      </c>
      <c r="T6" s="37">
        <v>1.3</v>
      </c>
      <c r="U6" s="27">
        <f aca="true" t="shared" si="7" ref="U6:U46">SUM(T6-1.3)*2</f>
        <v>0</v>
      </c>
      <c r="V6" s="37">
        <v>0.8</v>
      </c>
      <c r="W6" s="27">
        <f aca="true" t="shared" si="8" ref="W6:W46">SUM(V6-0.8)*10</f>
        <v>0</v>
      </c>
      <c r="X6" s="37">
        <v>2.5</v>
      </c>
      <c r="Y6" s="27">
        <f aca="true" t="shared" si="9" ref="Y6:Y46">SUM(X6-2.5)</f>
        <v>0</v>
      </c>
      <c r="Z6" s="38">
        <f>LARGE((U6,W6,Y6),1)</f>
        <v>0</v>
      </c>
      <c r="AA6" s="96" t="s">
        <v>88</v>
      </c>
      <c r="AB6" s="97">
        <f aca="true" t="shared" si="10" ref="AB6:AB46">SUM(AA6+0.5)/1.5</f>
        <v>0</v>
      </c>
      <c r="AC6" s="97"/>
      <c r="AD6" s="36">
        <v>47.6</v>
      </c>
      <c r="AE6" s="27">
        <f aca="true" t="shared" si="11" ref="AE6:AE46">SUM(AD6-3)/6</f>
        <v>7.433333333333334</v>
      </c>
      <c r="AF6" s="36">
        <v>24.9</v>
      </c>
      <c r="AG6" s="27">
        <f>SUM(AF6+8)/5</f>
        <v>6.58</v>
      </c>
      <c r="AH6" s="37">
        <v>11</v>
      </c>
      <c r="AI6" s="27">
        <f aca="true" t="shared" si="12" ref="AI6:AI46">SUM(AH6-11)/4</f>
        <v>0</v>
      </c>
      <c r="AJ6" s="33">
        <f>LARGE((AB6,AE6,AG6,AI6),1)</f>
        <v>7.433333333333334</v>
      </c>
      <c r="AK6" s="64">
        <v>0</v>
      </c>
      <c r="AL6" s="39">
        <v>0</v>
      </c>
      <c r="AM6" s="39">
        <v>0</v>
      </c>
      <c r="AN6" s="38">
        <f aca="true" t="shared" si="13" ref="AN6:AN46">LARGE(AK6:AM6,1)</f>
        <v>0</v>
      </c>
      <c r="AO6" s="32">
        <f aca="true" t="shared" si="14" ref="AO6:AO46">SUM(D6+F6+I6+K6+N6+P6+R6+U6+W6+Y6+AB6+AE6+AG6+AI6+AK6+AL6+AM6)</f>
        <v>14.013333333333334</v>
      </c>
      <c r="AP6" s="27">
        <f aca="true" t="shared" si="15" ref="AP6:AP46">SUM(G6+L6+S6+Z6+AJ6+AN6)</f>
        <v>7.433333333333334</v>
      </c>
      <c r="AQ6" s="27">
        <f>SMALL((L6,G6,S6,Z6,AJ6,AN6),1)</f>
        <v>0</v>
      </c>
      <c r="AR6" s="27">
        <f>SMALL((L6,G6,S6,Z6,AJ6,AN6),2)</f>
        <v>0</v>
      </c>
      <c r="AS6" s="33">
        <f aca="true" t="shared" si="16" ref="AS6:AS46">SUM(AP6-AR6-AQ6)</f>
        <v>7.433333333333334</v>
      </c>
    </row>
    <row r="7" spans="1:45" ht="12.75">
      <c r="A7" s="21" t="s">
        <v>0</v>
      </c>
      <c r="B7" s="3" t="s">
        <v>2</v>
      </c>
      <c r="C7" s="36" t="s">
        <v>86</v>
      </c>
      <c r="D7" s="27">
        <f t="shared" si="0"/>
        <v>0</v>
      </c>
      <c r="E7" s="37">
        <v>0</v>
      </c>
      <c r="F7" s="27">
        <f t="shared" si="1"/>
        <v>0</v>
      </c>
      <c r="G7" s="38">
        <f>LARGE((D7,F7),1)</f>
        <v>0</v>
      </c>
      <c r="H7" s="37">
        <v>56.6</v>
      </c>
      <c r="I7" s="27">
        <f t="shared" si="2"/>
        <v>0</v>
      </c>
      <c r="J7" s="36" t="s">
        <v>87</v>
      </c>
      <c r="K7" s="27">
        <f t="shared" si="3"/>
        <v>0</v>
      </c>
      <c r="L7" s="38">
        <f>LARGE((I7,K7),1)</f>
        <v>0</v>
      </c>
      <c r="M7" s="37">
        <v>14.5</v>
      </c>
      <c r="N7" s="27">
        <f t="shared" si="4"/>
        <v>0</v>
      </c>
      <c r="O7" s="37">
        <v>22</v>
      </c>
      <c r="P7" s="27">
        <f t="shared" si="5"/>
        <v>0</v>
      </c>
      <c r="Q7" s="37">
        <v>540</v>
      </c>
      <c r="R7" s="27">
        <f t="shared" si="6"/>
        <v>0</v>
      </c>
      <c r="S7" s="38">
        <f>LARGE((N7,P7,R7),1)</f>
        <v>0</v>
      </c>
      <c r="T7" s="37">
        <v>1.3</v>
      </c>
      <c r="U7" s="27">
        <f t="shared" si="7"/>
        <v>0</v>
      </c>
      <c r="V7" s="37">
        <v>0.8</v>
      </c>
      <c r="W7" s="27">
        <f t="shared" si="8"/>
        <v>0</v>
      </c>
      <c r="X7" s="37">
        <v>2.5</v>
      </c>
      <c r="Y7" s="27">
        <f t="shared" si="9"/>
        <v>0</v>
      </c>
      <c r="Z7" s="38">
        <f>LARGE((U7,W7,Y7),1)</f>
        <v>0</v>
      </c>
      <c r="AA7" s="96" t="s">
        <v>88</v>
      </c>
      <c r="AB7" s="97">
        <f t="shared" si="10"/>
        <v>0</v>
      </c>
      <c r="AC7" s="97"/>
      <c r="AD7" s="36">
        <v>3</v>
      </c>
      <c r="AE7" s="27">
        <f t="shared" si="11"/>
        <v>0</v>
      </c>
      <c r="AF7" s="36" t="s">
        <v>95</v>
      </c>
      <c r="AG7" s="27">
        <f aca="true" t="shared" si="17" ref="AG7:AG46">SUM(AF7+8)/5</f>
        <v>0</v>
      </c>
      <c r="AH7" s="37">
        <v>11</v>
      </c>
      <c r="AI7" s="27">
        <f t="shared" si="12"/>
        <v>0</v>
      </c>
      <c r="AJ7" s="33">
        <f>LARGE((AB7,AE7,AG7,AI7),1)</f>
        <v>0</v>
      </c>
      <c r="AK7" s="64">
        <v>0</v>
      </c>
      <c r="AL7" s="39">
        <v>0</v>
      </c>
      <c r="AM7" s="39">
        <v>0</v>
      </c>
      <c r="AN7" s="38">
        <f t="shared" si="13"/>
        <v>0</v>
      </c>
      <c r="AO7" s="32">
        <f t="shared" si="14"/>
        <v>0</v>
      </c>
      <c r="AP7" s="27">
        <f t="shared" si="15"/>
        <v>0</v>
      </c>
      <c r="AQ7" s="27">
        <f>SMALL((L7,G7,S7,Z7,AJ7,AN7),1)</f>
        <v>0</v>
      </c>
      <c r="AR7" s="27">
        <f>SMALL((L7,G7,S7,Z7,AJ7,AN7),2)</f>
        <v>0</v>
      </c>
      <c r="AS7" s="33">
        <f t="shared" si="16"/>
        <v>0</v>
      </c>
    </row>
    <row r="8" spans="1:45" ht="12.75">
      <c r="A8" s="21" t="s">
        <v>0</v>
      </c>
      <c r="B8" s="3" t="s">
        <v>3</v>
      </c>
      <c r="C8" s="36" t="s">
        <v>86</v>
      </c>
      <c r="D8" s="27">
        <f t="shared" si="0"/>
        <v>0</v>
      </c>
      <c r="E8" s="37">
        <v>0</v>
      </c>
      <c r="F8" s="27">
        <f t="shared" si="1"/>
        <v>0</v>
      </c>
      <c r="G8" s="38">
        <f>LARGE((D8,F8),1)</f>
        <v>0</v>
      </c>
      <c r="H8" s="37">
        <v>56.6</v>
      </c>
      <c r="I8" s="27">
        <f t="shared" si="2"/>
        <v>0</v>
      </c>
      <c r="J8" s="36" t="s">
        <v>87</v>
      </c>
      <c r="K8" s="27">
        <f t="shared" si="3"/>
        <v>0</v>
      </c>
      <c r="L8" s="38">
        <f>LARGE((I8,K8),1)</f>
        <v>0</v>
      </c>
      <c r="M8" s="37">
        <v>14.5</v>
      </c>
      <c r="N8" s="27">
        <f t="shared" si="4"/>
        <v>0</v>
      </c>
      <c r="O8" s="37">
        <v>22</v>
      </c>
      <c r="P8" s="27">
        <f t="shared" si="5"/>
        <v>0</v>
      </c>
      <c r="Q8" s="37">
        <v>540</v>
      </c>
      <c r="R8" s="27">
        <f t="shared" si="6"/>
        <v>0</v>
      </c>
      <c r="S8" s="38">
        <f>LARGE((N8,P8,R8),1)</f>
        <v>0</v>
      </c>
      <c r="T8" s="37">
        <v>1.3</v>
      </c>
      <c r="U8" s="27">
        <f t="shared" si="7"/>
        <v>0</v>
      </c>
      <c r="V8" s="37">
        <v>0.8</v>
      </c>
      <c r="W8" s="27">
        <f t="shared" si="8"/>
        <v>0</v>
      </c>
      <c r="X8" s="37">
        <v>2.5</v>
      </c>
      <c r="Y8" s="27">
        <f t="shared" si="9"/>
        <v>0</v>
      </c>
      <c r="Z8" s="38">
        <f>LARGE((U8,W8,Y8),1)</f>
        <v>0</v>
      </c>
      <c r="AA8" s="96" t="s">
        <v>88</v>
      </c>
      <c r="AB8" s="97">
        <f t="shared" si="10"/>
        <v>0</v>
      </c>
      <c r="AC8" s="97"/>
      <c r="AD8" s="36">
        <v>41.57</v>
      </c>
      <c r="AE8" s="27">
        <f t="shared" si="11"/>
        <v>6.428333333333334</v>
      </c>
      <c r="AF8" s="36">
        <v>13.1</v>
      </c>
      <c r="AG8" s="27">
        <f t="shared" si="17"/>
        <v>4.220000000000001</v>
      </c>
      <c r="AH8" s="37">
        <v>11</v>
      </c>
      <c r="AI8" s="27">
        <f t="shared" si="12"/>
        <v>0</v>
      </c>
      <c r="AJ8" s="33">
        <f>LARGE((AB8,AE8,AG8,AI8),1)</f>
        <v>6.428333333333334</v>
      </c>
      <c r="AK8" s="64">
        <v>0</v>
      </c>
      <c r="AL8" s="39">
        <v>0</v>
      </c>
      <c r="AM8" s="39">
        <v>0</v>
      </c>
      <c r="AN8" s="38">
        <f t="shared" si="13"/>
        <v>0</v>
      </c>
      <c r="AO8" s="32">
        <f t="shared" si="14"/>
        <v>10.648333333333333</v>
      </c>
      <c r="AP8" s="27">
        <f t="shared" si="15"/>
        <v>6.428333333333334</v>
      </c>
      <c r="AQ8" s="27">
        <f>SMALL((L8,G8,S8,Z8,AJ8,AN8),1)</f>
        <v>0</v>
      </c>
      <c r="AR8" s="27">
        <f>SMALL((L8,G8,S8,Z8,AJ8,AN8),2)</f>
        <v>0</v>
      </c>
      <c r="AS8" s="33">
        <f t="shared" si="16"/>
        <v>6.428333333333334</v>
      </c>
    </row>
    <row r="9" spans="1:45" ht="12.75">
      <c r="A9" s="21" t="s">
        <v>4</v>
      </c>
      <c r="B9" s="3" t="s">
        <v>5</v>
      </c>
      <c r="C9" s="36" t="s">
        <v>86</v>
      </c>
      <c r="D9" s="27">
        <f t="shared" si="0"/>
        <v>0</v>
      </c>
      <c r="E9" s="37">
        <v>0</v>
      </c>
      <c r="F9" s="27">
        <f t="shared" si="1"/>
        <v>0</v>
      </c>
      <c r="G9" s="38">
        <f>LARGE((D9,F9),1)</f>
        <v>0</v>
      </c>
      <c r="H9" s="37">
        <v>56.6</v>
      </c>
      <c r="I9" s="27">
        <f t="shared" si="2"/>
        <v>0</v>
      </c>
      <c r="J9" s="36" t="s">
        <v>87</v>
      </c>
      <c r="K9" s="27">
        <f t="shared" si="3"/>
        <v>0</v>
      </c>
      <c r="L9" s="38">
        <f>LARGE((I9,K9),1)</f>
        <v>0</v>
      </c>
      <c r="M9" s="37">
        <v>14.5</v>
      </c>
      <c r="N9" s="27">
        <f t="shared" si="4"/>
        <v>0</v>
      </c>
      <c r="O9" s="37">
        <v>22</v>
      </c>
      <c r="P9" s="27">
        <f t="shared" si="5"/>
        <v>0</v>
      </c>
      <c r="Q9" s="37">
        <v>540</v>
      </c>
      <c r="R9" s="27">
        <f t="shared" si="6"/>
        <v>0</v>
      </c>
      <c r="S9" s="38">
        <f>LARGE((N9,P9,R9),1)</f>
        <v>0</v>
      </c>
      <c r="T9" s="37">
        <v>1.3</v>
      </c>
      <c r="U9" s="27">
        <f t="shared" si="7"/>
        <v>0</v>
      </c>
      <c r="V9" s="37">
        <v>0.8</v>
      </c>
      <c r="W9" s="27">
        <f t="shared" si="8"/>
        <v>0</v>
      </c>
      <c r="X9" s="37">
        <v>2.5</v>
      </c>
      <c r="Y9" s="27">
        <f t="shared" si="9"/>
        <v>0</v>
      </c>
      <c r="Z9" s="38">
        <f>LARGE((U9,W9,Y9),1)</f>
        <v>0</v>
      </c>
      <c r="AA9" s="96" t="s">
        <v>88</v>
      </c>
      <c r="AB9" s="97">
        <f t="shared" si="10"/>
        <v>0</v>
      </c>
      <c r="AC9" s="97"/>
      <c r="AD9" s="36">
        <v>3</v>
      </c>
      <c r="AE9" s="27">
        <f t="shared" si="11"/>
        <v>0</v>
      </c>
      <c r="AF9" s="36" t="s">
        <v>95</v>
      </c>
      <c r="AG9" s="27">
        <f t="shared" si="17"/>
        <v>0</v>
      </c>
      <c r="AH9" s="37">
        <v>11</v>
      </c>
      <c r="AI9" s="27">
        <f t="shared" si="12"/>
        <v>0</v>
      </c>
      <c r="AJ9" s="33">
        <f>LARGE((AB9,AE9,AG9,AI9),1)</f>
        <v>0</v>
      </c>
      <c r="AK9" s="64">
        <v>0</v>
      </c>
      <c r="AL9" s="39">
        <v>0</v>
      </c>
      <c r="AM9" s="39">
        <v>0</v>
      </c>
      <c r="AN9" s="38">
        <f t="shared" si="13"/>
        <v>0</v>
      </c>
      <c r="AO9" s="32">
        <f t="shared" si="14"/>
        <v>0</v>
      </c>
      <c r="AP9" s="27">
        <f t="shared" si="15"/>
        <v>0</v>
      </c>
      <c r="AQ9" s="27">
        <f>SMALL((L9,G9,S9,Z9,AJ9,AN9),1)</f>
        <v>0</v>
      </c>
      <c r="AR9" s="27">
        <f>SMALL((L9,G9,S9,Z9,AJ9,AN9),2)</f>
        <v>0</v>
      </c>
      <c r="AS9" s="33">
        <f t="shared" si="16"/>
        <v>0</v>
      </c>
    </row>
    <row r="10" spans="1:45" ht="12.75">
      <c r="A10" s="21" t="s">
        <v>4</v>
      </c>
      <c r="B10" s="3" t="s">
        <v>49</v>
      </c>
      <c r="C10" s="36" t="s">
        <v>86</v>
      </c>
      <c r="D10" s="27">
        <f t="shared" si="0"/>
        <v>0</v>
      </c>
      <c r="E10" s="37">
        <v>0</v>
      </c>
      <c r="F10" s="27">
        <f t="shared" si="1"/>
        <v>0</v>
      </c>
      <c r="G10" s="38">
        <f>LARGE((D10,F10),1)</f>
        <v>0</v>
      </c>
      <c r="H10" s="37">
        <v>56.6</v>
      </c>
      <c r="I10" s="27">
        <f t="shared" si="2"/>
        <v>0</v>
      </c>
      <c r="J10" s="36" t="s">
        <v>87</v>
      </c>
      <c r="K10" s="27">
        <f t="shared" si="3"/>
        <v>0</v>
      </c>
      <c r="L10" s="38">
        <f>LARGE((I10,K10),1)</f>
        <v>0</v>
      </c>
      <c r="M10" s="37">
        <v>14.5</v>
      </c>
      <c r="N10" s="27">
        <f t="shared" si="4"/>
        <v>0</v>
      </c>
      <c r="O10" s="37">
        <v>22</v>
      </c>
      <c r="P10" s="27">
        <f t="shared" si="5"/>
        <v>0</v>
      </c>
      <c r="Q10" s="37">
        <v>540</v>
      </c>
      <c r="R10" s="27">
        <f t="shared" si="6"/>
        <v>0</v>
      </c>
      <c r="S10" s="38">
        <f>LARGE((N10,P10,R10),1)</f>
        <v>0</v>
      </c>
      <c r="T10" s="37">
        <v>1.3</v>
      </c>
      <c r="U10" s="27">
        <f t="shared" si="7"/>
        <v>0</v>
      </c>
      <c r="V10" s="37">
        <v>0.8</v>
      </c>
      <c r="W10" s="27">
        <f t="shared" si="8"/>
        <v>0</v>
      </c>
      <c r="X10" s="37">
        <v>2.5</v>
      </c>
      <c r="Y10" s="27">
        <f t="shared" si="9"/>
        <v>0</v>
      </c>
      <c r="Z10" s="38">
        <f>LARGE((U10,W10,Y10),1)</f>
        <v>0</v>
      </c>
      <c r="AA10" s="96" t="s">
        <v>88</v>
      </c>
      <c r="AB10" s="97">
        <f t="shared" si="10"/>
        <v>0</v>
      </c>
      <c r="AC10" s="97"/>
      <c r="AD10" s="36">
        <v>3</v>
      </c>
      <c r="AE10" s="27">
        <f t="shared" si="11"/>
        <v>0</v>
      </c>
      <c r="AF10" s="36" t="s">
        <v>95</v>
      </c>
      <c r="AG10" s="27">
        <f t="shared" si="17"/>
        <v>0</v>
      </c>
      <c r="AH10" s="37">
        <v>11</v>
      </c>
      <c r="AI10" s="27">
        <f t="shared" si="12"/>
        <v>0</v>
      </c>
      <c r="AJ10" s="33">
        <f>LARGE((AB10,AE10,AG10,AI10),1)</f>
        <v>0</v>
      </c>
      <c r="AK10" s="64">
        <v>0</v>
      </c>
      <c r="AL10" s="39">
        <v>0</v>
      </c>
      <c r="AM10" s="39">
        <v>0</v>
      </c>
      <c r="AN10" s="38">
        <f t="shared" si="13"/>
        <v>0</v>
      </c>
      <c r="AO10" s="32">
        <f t="shared" si="14"/>
        <v>0</v>
      </c>
      <c r="AP10" s="27">
        <f t="shared" si="15"/>
        <v>0</v>
      </c>
      <c r="AQ10" s="27">
        <f>SMALL((L10,G10,S10,Z10,AJ10,AN10),1)</f>
        <v>0</v>
      </c>
      <c r="AR10" s="27">
        <f>SMALL((L10,G10,S10,Z10,AJ10,AN10),2)</f>
        <v>0</v>
      </c>
      <c r="AS10" s="33">
        <f t="shared" si="16"/>
        <v>0</v>
      </c>
    </row>
    <row r="11" spans="1:45" ht="12.75">
      <c r="A11" s="21" t="s">
        <v>6</v>
      </c>
      <c r="B11" s="3" t="s">
        <v>7</v>
      </c>
      <c r="C11" s="36" t="s">
        <v>86</v>
      </c>
      <c r="D11" s="27">
        <f t="shared" si="0"/>
        <v>0</v>
      </c>
      <c r="E11" s="37">
        <v>0</v>
      </c>
      <c r="F11" s="27">
        <f t="shared" si="1"/>
        <v>0</v>
      </c>
      <c r="G11" s="38">
        <f>LARGE((D11,F11),1)</f>
        <v>0</v>
      </c>
      <c r="H11" s="37">
        <v>56.6</v>
      </c>
      <c r="I11" s="27">
        <f t="shared" si="2"/>
        <v>0</v>
      </c>
      <c r="J11" s="36" t="s">
        <v>87</v>
      </c>
      <c r="K11" s="27">
        <f t="shared" si="3"/>
        <v>0</v>
      </c>
      <c r="L11" s="38">
        <f>LARGE((I11,K11),1)</f>
        <v>0</v>
      </c>
      <c r="M11" s="37">
        <v>14.5</v>
      </c>
      <c r="N11" s="27">
        <f t="shared" si="4"/>
        <v>0</v>
      </c>
      <c r="O11" s="37">
        <v>22</v>
      </c>
      <c r="P11" s="27">
        <f t="shared" si="5"/>
        <v>0</v>
      </c>
      <c r="Q11" s="37">
        <v>540</v>
      </c>
      <c r="R11" s="27">
        <f t="shared" si="6"/>
        <v>0</v>
      </c>
      <c r="S11" s="38">
        <f>LARGE((N11,P11,R11),1)</f>
        <v>0</v>
      </c>
      <c r="T11" s="37">
        <v>1.3</v>
      </c>
      <c r="U11" s="27">
        <f t="shared" si="7"/>
        <v>0</v>
      </c>
      <c r="V11" s="37">
        <v>0.8</v>
      </c>
      <c r="W11" s="27">
        <f t="shared" si="8"/>
        <v>0</v>
      </c>
      <c r="X11" s="37">
        <v>2.5</v>
      </c>
      <c r="Y11" s="27">
        <f t="shared" si="9"/>
        <v>0</v>
      </c>
      <c r="Z11" s="38">
        <f>LARGE((U11,W11,Y11),1)</f>
        <v>0</v>
      </c>
      <c r="AA11" s="96" t="s">
        <v>88</v>
      </c>
      <c r="AB11" s="97">
        <f t="shared" si="10"/>
        <v>0</v>
      </c>
      <c r="AC11" s="97"/>
      <c r="AD11" s="36">
        <v>3</v>
      </c>
      <c r="AE11" s="27">
        <f t="shared" si="11"/>
        <v>0</v>
      </c>
      <c r="AF11" s="36" t="s">
        <v>95</v>
      </c>
      <c r="AG11" s="27">
        <f t="shared" si="17"/>
        <v>0</v>
      </c>
      <c r="AH11" s="37">
        <v>11</v>
      </c>
      <c r="AI11" s="27">
        <f t="shared" si="12"/>
        <v>0</v>
      </c>
      <c r="AJ11" s="33">
        <f>LARGE((AB11,AE11,AG11,AI11),1)</f>
        <v>0</v>
      </c>
      <c r="AK11" s="64">
        <v>0</v>
      </c>
      <c r="AL11" s="39">
        <v>0</v>
      </c>
      <c r="AM11" s="39">
        <v>0</v>
      </c>
      <c r="AN11" s="38">
        <f t="shared" si="13"/>
        <v>0</v>
      </c>
      <c r="AO11" s="32">
        <f t="shared" si="14"/>
        <v>0</v>
      </c>
      <c r="AP11" s="27">
        <f t="shared" si="15"/>
        <v>0</v>
      </c>
      <c r="AQ11" s="27">
        <f>SMALL((L11,G11,S11,Z11,AJ11,AN11),1)</f>
        <v>0</v>
      </c>
      <c r="AR11" s="27">
        <f>SMALL((L11,G11,S11,Z11,AJ11,AN11),2)</f>
        <v>0</v>
      </c>
      <c r="AS11" s="33">
        <f t="shared" si="16"/>
        <v>0</v>
      </c>
    </row>
    <row r="12" spans="1:45" ht="12.75">
      <c r="A12" s="21" t="s">
        <v>8</v>
      </c>
      <c r="B12" s="3" t="s">
        <v>9</v>
      </c>
      <c r="C12" s="36" t="s">
        <v>86</v>
      </c>
      <c r="D12" s="27">
        <f t="shared" si="0"/>
        <v>0</v>
      </c>
      <c r="E12" s="37">
        <v>0</v>
      </c>
      <c r="F12" s="27">
        <f t="shared" si="1"/>
        <v>0</v>
      </c>
      <c r="G12" s="38">
        <f>LARGE((D12,F12),1)</f>
        <v>0</v>
      </c>
      <c r="H12" s="37">
        <v>56.6</v>
      </c>
      <c r="I12" s="27">
        <f t="shared" si="2"/>
        <v>0</v>
      </c>
      <c r="J12" s="36" t="s">
        <v>87</v>
      </c>
      <c r="K12" s="27">
        <f t="shared" si="3"/>
        <v>0</v>
      </c>
      <c r="L12" s="38">
        <f>LARGE((I12,K12),1)</f>
        <v>0</v>
      </c>
      <c r="M12" s="37">
        <v>14.5</v>
      </c>
      <c r="N12" s="27">
        <f t="shared" si="4"/>
        <v>0</v>
      </c>
      <c r="O12" s="37">
        <v>22</v>
      </c>
      <c r="P12" s="27">
        <f t="shared" si="5"/>
        <v>0</v>
      </c>
      <c r="Q12" s="37">
        <v>540</v>
      </c>
      <c r="R12" s="27">
        <f t="shared" si="6"/>
        <v>0</v>
      </c>
      <c r="S12" s="38">
        <f>LARGE((N12,P12,R12),1)</f>
        <v>0</v>
      </c>
      <c r="T12" s="37">
        <v>1.3</v>
      </c>
      <c r="U12" s="27">
        <f t="shared" si="7"/>
        <v>0</v>
      </c>
      <c r="V12" s="37">
        <v>0.8</v>
      </c>
      <c r="W12" s="27">
        <f t="shared" si="8"/>
        <v>0</v>
      </c>
      <c r="X12" s="37">
        <v>2.5</v>
      </c>
      <c r="Y12" s="27">
        <f t="shared" si="9"/>
        <v>0</v>
      </c>
      <c r="Z12" s="38">
        <f>LARGE((U12,W12,Y12),1)</f>
        <v>0</v>
      </c>
      <c r="AA12" s="96" t="s">
        <v>88</v>
      </c>
      <c r="AB12" s="97">
        <f t="shared" si="10"/>
        <v>0</v>
      </c>
      <c r="AC12" s="97"/>
      <c r="AD12" s="91">
        <v>59.6</v>
      </c>
      <c r="AE12" s="89">
        <f t="shared" si="11"/>
        <v>9.433333333333334</v>
      </c>
      <c r="AF12" s="36" t="s">
        <v>95</v>
      </c>
      <c r="AG12" s="27">
        <f t="shared" si="17"/>
        <v>0</v>
      </c>
      <c r="AH12" s="37">
        <v>11</v>
      </c>
      <c r="AI12" s="27">
        <f t="shared" si="12"/>
        <v>0</v>
      </c>
      <c r="AJ12" s="33">
        <f>LARGE((AB12,AE12,AG12,AI12),1)</f>
        <v>9.433333333333334</v>
      </c>
      <c r="AK12" s="64">
        <v>0</v>
      </c>
      <c r="AL12" s="39">
        <v>0</v>
      </c>
      <c r="AM12" s="39">
        <v>0</v>
      </c>
      <c r="AN12" s="38">
        <f t="shared" si="13"/>
        <v>0</v>
      </c>
      <c r="AO12" s="32">
        <f t="shared" si="14"/>
        <v>9.433333333333334</v>
      </c>
      <c r="AP12" s="27">
        <f t="shared" si="15"/>
        <v>9.433333333333334</v>
      </c>
      <c r="AQ12" s="27">
        <f>SMALL((L12,G12,S12,Z12,AJ12,AN12),1)</f>
        <v>0</v>
      </c>
      <c r="AR12" s="27">
        <f>SMALL((L12,G12,S12,Z12,AJ12,AN12),2)</f>
        <v>0</v>
      </c>
      <c r="AS12" s="33">
        <f t="shared" si="16"/>
        <v>9.433333333333334</v>
      </c>
    </row>
    <row r="13" spans="1:45" ht="12.75">
      <c r="A13" s="21" t="s">
        <v>8</v>
      </c>
      <c r="B13" s="3" t="s">
        <v>10</v>
      </c>
      <c r="C13" s="36" t="s">
        <v>86</v>
      </c>
      <c r="D13" s="27">
        <f t="shared" si="0"/>
        <v>0</v>
      </c>
      <c r="E13" s="37">
        <v>0</v>
      </c>
      <c r="F13" s="27">
        <f t="shared" si="1"/>
        <v>0</v>
      </c>
      <c r="G13" s="38">
        <f>LARGE((D13,F13),1)</f>
        <v>0</v>
      </c>
      <c r="H13" s="37">
        <v>56.6</v>
      </c>
      <c r="I13" s="27">
        <f t="shared" si="2"/>
        <v>0</v>
      </c>
      <c r="J13" s="36" t="s">
        <v>87</v>
      </c>
      <c r="K13" s="27">
        <f t="shared" si="3"/>
        <v>0</v>
      </c>
      <c r="L13" s="38">
        <f>LARGE((I13,K13),1)</f>
        <v>0</v>
      </c>
      <c r="M13" s="37">
        <v>14.5</v>
      </c>
      <c r="N13" s="27">
        <f t="shared" si="4"/>
        <v>0</v>
      </c>
      <c r="O13" s="37">
        <v>22</v>
      </c>
      <c r="P13" s="27">
        <f t="shared" si="5"/>
        <v>0</v>
      </c>
      <c r="Q13" s="37">
        <v>540</v>
      </c>
      <c r="R13" s="27">
        <f t="shared" si="6"/>
        <v>0</v>
      </c>
      <c r="S13" s="38">
        <f>LARGE((N13,P13,R13),1)</f>
        <v>0</v>
      </c>
      <c r="T13" s="37">
        <v>1.3</v>
      </c>
      <c r="U13" s="27">
        <f t="shared" si="7"/>
        <v>0</v>
      </c>
      <c r="V13" s="37">
        <v>0.8</v>
      </c>
      <c r="W13" s="27">
        <f t="shared" si="8"/>
        <v>0</v>
      </c>
      <c r="X13" s="37">
        <v>2.5</v>
      </c>
      <c r="Y13" s="27">
        <f t="shared" si="9"/>
        <v>0</v>
      </c>
      <c r="Z13" s="38">
        <f>LARGE((U13,W13,Y13),1)</f>
        <v>0</v>
      </c>
      <c r="AA13" s="96" t="s">
        <v>88</v>
      </c>
      <c r="AB13" s="97">
        <f t="shared" si="10"/>
        <v>0</v>
      </c>
      <c r="AC13" s="97"/>
      <c r="AD13" s="36">
        <v>3</v>
      </c>
      <c r="AE13" s="27">
        <f t="shared" si="11"/>
        <v>0</v>
      </c>
      <c r="AF13" s="36" t="s">
        <v>95</v>
      </c>
      <c r="AG13" s="27">
        <f t="shared" si="17"/>
        <v>0</v>
      </c>
      <c r="AH13" s="37">
        <v>11</v>
      </c>
      <c r="AI13" s="27">
        <f t="shared" si="12"/>
        <v>0</v>
      </c>
      <c r="AJ13" s="33">
        <f>LARGE((AB13,AE13,AG13,AI13),1)</f>
        <v>0</v>
      </c>
      <c r="AK13" s="64">
        <v>0</v>
      </c>
      <c r="AL13" s="39">
        <v>0</v>
      </c>
      <c r="AM13" s="39">
        <v>0</v>
      </c>
      <c r="AN13" s="38">
        <f t="shared" si="13"/>
        <v>0</v>
      </c>
      <c r="AO13" s="32">
        <f t="shared" si="14"/>
        <v>0</v>
      </c>
      <c r="AP13" s="27">
        <f t="shared" si="15"/>
        <v>0</v>
      </c>
      <c r="AQ13" s="27">
        <f>SMALL((L13,G13,S13,Z13,AJ13,AN13),1)</f>
        <v>0</v>
      </c>
      <c r="AR13" s="27">
        <f>SMALL((L13,G13,S13,Z13,AJ13,AN13),2)</f>
        <v>0</v>
      </c>
      <c r="AS13" s="33">
        <f t="shared" si="16"/>
        <v>0</v>
      </c>
    </row>
    <row r="14" spans="1:45" ht="12.75">
      <c r="A14" s="21" t="s">
        <v>8</v>
      </c>
      <c r="B14" s="3" t="s">
        <v>11</v>
      </c>
      <c r="C14" s="36" t="s">
        <v>86</v>
      </c>
      <c r="D14" s="27">
        <f t="shared" si="0"/>
        <v>0</v>
      </c>
      <c r="E14" s="37">
        <v>0</v>
      </c>
      <c r="F14" s="27">
        <f t="shared" si="1"/>
        <v>0</v>
      </c>
      <c r="G14" s="38">
        <f>LARGE((D14,F14),1)</f>
        <v>0</v>
      </c>
      <c r="H14" s="37">
        <v>56.6</v>
      </c>
      <c r="I14" s="27">
        <f t="shared" si="2"/>
        <v>0</v>
      </c>
      <c r="J14" s="36" t="s">
        <v>87</v>
      </c>
      <c r="K14" s="27">
        <f t="shared" si="3"/>
        <v>0</v>
      </c>
      <c r="L14" s="38">
        <f>LARGE((I14,K14),1)</f>
        <v>0</v>
      </c>
      <c r="M14" s="37">
        <v>14.5</v>
      </c>
      <c r="N14" s="27">
        <f t="shared" si="4"/>
        <v>0</v>
      </c>
      <c r="O14" s="37">
        <v>22</v>
      </c>
      <c r="P14" s="27">
        <f t="shared" si="5"/>
        <v>0</v>
      </c>
      <c r="Q14" s="37">
        <v>540</v>
      </c>
      <c r="R14" s="27">
        <f t="shared" si="6"/>
        <v>0</v>
      </c>
      <c r="S14" s="38">
        <f>LARGE((N14,P14,R14),1)</f>
        <v>0</v>
      </c>
      <c r="T14" s="37">
        <v>1.3</v>
      </c>
      <c r="U14" s="27">
        <f t="shared" si="7"/>
        <v>0</v>
      </c>
      <c r="V14" s="37">
        <v>0.8</v>
      </c>
      <c r="W14" s="27">
        <f t="shared" si="8"/>
        <v>0</v>
      </c>
      <c r="X14" s="37">
        <v>2.5</v>
      </c>
      <c r="Y14" s="27">
        <f t="shared" si="9"/>
        <v>0</v>
      </c>
      <c r="Z14" s="38">
        <f>LARGE((U14,W14,Y14),1)</f>
        <v>0</v>
      </c>
      <c r="AA14" s="96" t="s">
        <v>88</v>
      </c>
      <c r="AB14" s="97">
        <f t="shared" si="10"/>
        <v>0</v>
      </c>
      <c r="AC14" s="97"/>
      <c r="AD14" s="36">
        <v>3</v>
      </c>
      <c r="AE14" s="27">
        <f t="shared" si="11"/>
        <v>0</v>
      </c>
      <c r="AF14" s="36">
        <v>23.5</v>
      </c>
      <c r="AG14" s="27">
        <f t="shared" si="17"/>
        <v>6.3</v>
      </c>
      <c r="AH14" s="37">
        <v>11</v>
      </c>
      <c r="AI14" s="27">
        <f t="shared" si="12"/>
        <v>0</v>
      </c>
      <c r="AJ14" s="33">
        <f>LARGE((AB14,AE14,AG14,AI14),1)</f>
        <v>6.3</v>
      </c>
      <c r="AK14" s="64">
        <v>0</v>
      </c>
      <c r="AL14" s="39">
        <v>0</v>
      </c>
      <c r="AM14" s="39">
        <v>0</v>
      </c>
      <c r="AN14" s="38">
        <f t="shared" si="13"/>
        <v>0</v>
      </c>
      <c r="AO14" s="32">
        <f t="shared" si="14"/>
        <v>6.3</v>
      </c>
      <c r="AP14" s="27">
        <f t="shared" si="15"/>
        <v>6.3</v>
      </c>
      <c r="AQ14" s="27">
        <f>SMALL((L14,G14,S14,Z14,AJ14,AN14),1)</f>
        <v>0</v>
      </c>
      <c r="AR14" s="27">
        <f>SMALL((L14,G14,S14,Z14,AJ14,AN14),2)</f>
        <v>0</v>
      </c>
      <c r="AS14" s="33">
        <f t="shared" si="16"/>
        <v>6.3</v>
      </c>
    </row>
    <row r="15" spans="1:45" ht="12.75">
      <c r="A15" s="21" t="s">
        <v>12</v>
      </c>
      <c r="B15" s="3" t="s">
        <v>13</v>
      </c>
      <c r="C15" s="36" t="s">
        <v>86</v>
      </c>
      <c r="D15" s="27">
        <f t="shared" si="0"/>
        <v>0</v>
      </c>
      <c r="E15" s="37">
        <v>0</v>
      </c>
      <c r="F15" s="27">
        <f t="shared" si="1"/>
        <v>0</v>
      </c>
      <c r="G15" s="38">
        <f>LARGE((D15,F15),1)</f>
        <v>0</v>
      </c>
      <c r="H15" s="37">
        <v>56.6</v>
      </c>
      <c r="I15" s="27">
        <f t="shared" si="2"/>
        <v>0</v>
      </c>
      <c r="J15" s="36" t="s">
        <v>87</v>
      </c>
      <c r="K15" s="27">
        <f t="shared" si="3"/>
        <v>0</v>
      </c>
      <c r="L15" s="38">
        <f>LARGE((I15,K15),1)</f>
        <v>0</v>
      </c>
      <c r="M15" s="37">
        <v>14.5</v>
      </c>
      <c r="N15" s="27">
        <f t="shared" si="4"/>
        <v>0</v>
      </c>
      <c r="O15" s="37">
        <v>22</v>
      </c>
      <c r="P15" s="27">
        <f t="shared" si="5"/>
        <v>0</v>
      </c>
      <c r="Q15" s="37">
        <v>540</v>
      </c>
      <c r="R15" s="27">
        <f t="shared" si="6"/>
        <v>0</v>
      </c>
      <c r="S15" s="38">
        <f>LARGE((N15,P15,R15),1)</f>
        <v>0</v>
      </c>
      <c r="T15" s="37">
        <v>1.3</v>
      </c>
      <c r="U15" s="27">
        <f t="shared" si="7"/>
        <v>0</v>
      </c>
      <c r="V15" s="37">
        <v>0.8</v>
      </c>
      <c r="W15" s="27">
        <f t="shared" si="8"/>
        <v>0</v>
      </c>
      <c r="X15" s="37">
        <v>2.5</v>
      </c>
      <c r="Y15" s="27">
        <f t="shared" si="9"/>
        <v>0</v>
      </c>
      <c r="Z15" s="38">
        <f>LARGE((U15,W15,Y15),1)</f>
        <v>0</v>
      </c>
      <c r="AA15" s="96" t="s">
        <v>88</v>
      </c>
      <c r="AB15" s="97">
        <f t="shared" si="10"/>
        <v>0</v>
      </c>
      <c r="AC15" s="97"/>
      <c r="AD15" s="36">
        <v>35.47</v>
      </c>
      <c r="AE15" s="27">
        <f t="shared" si="11"/>
        <v>5.411666666666666</v>
      </c>
      <c r="AF15" s="36">
        <v>14.4</v>
      </c>
      <c r="AG15" s="27">
        <f t="shared" si="17"/>
        <v>4.4799999999999995</v>
      </c>
      <c r="AH15" s="37">
        <v>11</v>
      </c>
      <c r="AI15" s="27">
        <f t="shared" si="12"/>
        <v>0</v>
      </c>
      <c r="AJ15" s="33">
        <f>LARGE((AB15,AE15,AG15,AI15),1)</f>
        <v>5.411666666666666</v>
      </c>
      <c r="AK15" s="64">
        <v>0</v>
      </c>
      <c r="AL15" s="39">
        <v>0</v>
      </c>
      <c r="AM15" s="39">
        <v>0</v>
      </c>
      <c r="AN15" s="38">
        <f t="shared" si="13"/>
        <v>0</v>
      </c>
      <c r="AO15" s="32">
        <f t="shared" si="14"/>
        <v>9.891666666666666</v>
      </c>
      <c r="AP15" s="27">
        <f t="shared" si="15"/>
        <v>5.411666666666666</v>
      </c>
      <c r="AQ15" s="27">
        <f>SMALL((L15,G15,S15,Z15,AJ15,AN15),1)</f>
        <v>0</v>
      </c>
      <c r="AR15" s="27">
        <f>SMALL((L15,G15,S15,Z15,AJ15,AN15),2)</f>
        <v>0</v>
      </c>
      <c r="AS15" s="33">
        <f t="shared" si="16"/>
        <v>5.411666666666666</v>
      </c>
    </row>
    <row r="16" spans="1:45" ht="12.75">
      <c r="A16" s="21" t="s">
        <v>14</v>
      </c>
      <c r="B16" s="3" t="s">
        <v>13</v>
      </c>
      <c r="C16" s="36" t="s">
        <v>86</v>
      </c>
      <c r="D16" s="27">
        <f t="shared" si="0"/>
        <v>0</v>
      </c>
      <c r="E16" s="37">
        <v>0</v>
      </c>
      <c r="F16" s="27">
        <f t="shared" si="1"/>
        <v>0</v>
      </c>
      <c r="G16" s="38">
        <f>LARGE((D16,F16),1)</f>
        <v>0</v>
      </c>
      <c r="H16" s="37">
        <v>56.6</v>
      </c>
      <c r="I16" s="27">
        <f t="shared" si="2"/>
        <v>0</v>
      </c>
      <c r="J16" s="36" t="s">
        <v>87</v>
      </c>
      <c r="K16" s="27">
        <f t="shared" si="3"/>
        <v>0</v>
      </c>
      <c r="L16" s="38">
        <f>LARGE((I16,K16),1)</f>
        <v>0</v>
      </c>
      <c r="M16" s="37">
        <v>14.5</v>
      </c>
      <c r="N16" s="27">
        <f t="shared" si="4"/>
        <v>0</v>
      </c>
      <c r="O16" s="37">
        <v>22</v>
      </c>
      <c r="P16" s="27">
        <f t="shared" si="5"/>
        <v>0</v>
      </c>
      <c r="Q16" s="37">
        <v>540</v>
      </c>
      <c r="R16" s="27">
        <f t="shared" si="6"/>
        <v>0</v>
      </c>
      <c r="S16" s="38">
        <f>LARGE((N16,P16,R16),1)</f>
        <v>0</v>
      </c>
      <c r="T16" s="37">
        <v>1.3</v>
      </c>
      <c r="U16" s="27">
        <f t="shared" si="7"/>
        <v>0</v>
      </c>
      <c r="V16" s="37">
        <v>0.8</v>
      </c>
      <c r="W16" s="27">
        <f t="shared" si="8"/>
        <v>0</v>
      </c>
      <c r="X16" s="37">
        <v>2.5</v>
      </c>
      <c r="Y16" s="27">
        <f t="shared" si="9"/>
        <v>0</v>
      </c>
      <c r="Z16" s="38">
        <f>LARGE((U16,W16,Y16),1)</f>
        <v>0</v>
      </c>
      <c r="AA16" s="96" t="s">
        <v>88</v>
      </c>
      <c r="AB16" s="97">
        <f t="shared" si="10"/>
        <v>0</v>
      </c>
      <c r="AC16" s="97"/>
      <c r="AD16" s="36">
        <v>3</v>
      </c>
      <c r="AE16" s="27">
        <f t="shared" si="11"/>
        <v>0</v>
      </c>
      <c r="AF16" s="36" t="s">
        <v>95</v>
      </c>
      <c r="AG16" s="27">
        <f t="shared" si="17"/>
        <v>0</v>
      </c>
      <c r="AH16" s="37">
        <v>11</v>
      </c>
      <c r="AI16" s="27">
        <f t="shared" si="12"/>
        <v>0</v>
      </c>
      <c r="AJ16" s="33">
        <f>LARGE((AB16,AE16,AG16,AI16),1)</f>
        <v>0</v>
      </c>
      <c r="AK16" s="64">
        <v>0</v>
      </c>
      <c r="AL16" s="39">
        <v>0</v>
      </c>
      <c r="AM16" s="39">
        <v>0</v>
      </c>
      <c r="AN16" s="38">
        <f t="shared" si="13"/>
        <v>0</v>
      </c>
      <c r="AO16" s="32">
        <f t="shared" si="14"/>
        <v>0</v>
      </c>
      <c r="AP16" s="27">
        <f t="shared" si="15"/>
        <v>0</v>
      </c>
      <c r="AQ16" s="27">
        <f>SMALL((L16,G16,S16,Z16,AJ16,AN16),1)</f>
        <v>0</v>
      </c>
      <c r="AR16" s="27">
        <f>SMALL((L16,G16,S16,Z16,AJ16,AN16),2)</f>
        <v>0</v>
      </c>
      <c r="AS16" s="33">
        <f t="shared" si="16"/>
        <v>0</v>
      </c>
    </row>
    <row r="17" spans="1:45" ht="12.75">
      <c r="A17" s="21" t="s">
        <v>15</v>
      </c>
      <c r="B17" s="3" t="s">
        <v>11</v>
      </c>
      <c r="C17" s="36" t="s">
        <v>86</v>
      </c>
      <c r="D17" s="27">
        <f t="shared" si="0"/>
        <v>0</v>
      </c>
      <c r="E17" s="37">
        <v>0</v>
      </c>
      <c r="F17" s="27">
        <f t="shared" si="1"/>
        <v>0</v>
      </c>
      <c r="G17" s="38">
        <f>LARGE((D17,F17),1)</f>
        <v>0</v>
      </c>
      <c r="H17" s="37">
        <v>56.6</v>
      </c>
      <c r="I17" s="27">
        <f t="shared" si="2"/>
        <v>0</v>
      </c>
      <c r="J17" s="36" t="s">
        <v>87</v>
      </c>
      <c r="K17" s="27">
        <f t="shared" si="3"/>
        <v>0</v>
      </c>
      <c r="L17" s="38">
        <f>LARGE((I17,K17),1)</f>
        <v>0</v>
      </c>
      <c r="M17" s="37">
        <v>14.5</v>
      </c>
      <c r="N17" s="27">
        <f t="shared" si="4"/>
        <v>0</v>
      </c>
      <c r="O17" s="37">
        <v>22</v>
      </c>
      <c r="P17" s="27">
        <f t="shared" si="5"/>
        <v>0</v>
      </c>
      <c r="Q17" s="37">
        <v>540</v>
      </c>
      <c r="R17" s="27">
        <f t="shared" si="6"/>
        <v>0</v>
      </c>
      <c r="S17" s="38">
        <f>LARGE((N17,P17,R17),1)</f>
        <v>0</v>
      </c>
      <c r="T17" s="37">
        <v>1.3</v>
      </c>
      <c r="U17" s="27">
        <f t="shared" si="7"/>
        <v>0</v>
      </c>
      <c r="V17" s="37">
        <v>0.8</v>
      </c>
      <c r="W17" s="27">
        <f t="shared" si="8"/>
        <v>0</v>
      </c>
      <c r="X17" s="37">
        <v>2.5</v>
      </c>
      <c r="Y17" s="27">
        <f t="shared" si="9"/>
        <v>0</v>
      </c>
      <c r="Z17" s="38">
        <f>LARGE((U17,W17,Y17),1)</f>
        <v>0</v>
      </c>
      <c r="AA17" s="96" t="s">
        <v>88</v>
      </c>
      <c r="AB17" s="97">
        <f t="shared" si="10"/>
        <v>0</v>
      </c>
      <c r="AC17" s="97"/>
      <c r="AD17" s="36">
        <v>3</v>
      </c>
      <c r="AE17" s="27">
        <f t="shared" si="11"/>
        <v>0</v>
      </c>
      <c r="AF17" s="36" t="s">
        <v>95</v>
      </c>
      <c r="AG17" s="27">
        <f t="shared" si="17"/>
        <v>0</v>
      </c>
      <c r="AH17" s="37">
        <v>11</v>
      </c>
      <c r="AI17" s="27">
        <f t="shared" si="12"/>
        <v>0</v>
      </c>
      <c r="AJ17" s="33">
        <f>LARGE((AB17,AE17,AG17,AI17),1)</f>
        <v>0</v>
      </c>
      <c r="AK17" s="64">
        <v>0</v>
      </c>
      <c r="AL17" s="39">
        <v>0</v>
      </c>
      <c r="AM17" s="39">
        <v>0</v>
      </c>
      <c r="AN17" s="38">
        <f t="shared" si="13"/>
        <v>0</v>
      </c>
      <c r="AO17" s="32">
        <f t="shared" si="14"/>
        <v>0</v>
      </c>
      <c r="AP17" s="27">
        <f t="shared" si="15"/>
        <v>0</v>
      </c>
      <c r="AQ17" s="27">
        <f>SMALL((L17,G17,S17,Z17,AJ17,AN17),1)</f>
        <v>0</v>
      </c>
      <c r="AR17" s="27">
        <f>SMALL((L17,G17,S17,Z17,AJ17,AN17),2)</f>
        <v>0</v>
      </c>
      <c r="AS17" s="33">
        <f t="shared" si="16"/>
        <v>0</v>
      </c>
    </row>
    <row r="18" spans="1:45" ht="12.75">
      <c r="A18" s="21" t="s">
        <v>15</v>
      </c>
      <c r="B18" s="3" t="s">
        <v>16</v>
      </c>
      <c r="C18" s="36" t="s">
        <v>86</v>
      </c>
      <c r="D18" s="27">
        <f t="shared" si="0"/>
        <v>0</v>
      </c>
      <c r="E18" s="37">
        <v>0</v>
      </c>
      <c r="F18" s="27">
        <f t="shared" si="1"/>
        <v>0</v>
      </c>
      <c r="G18" s="38">
        <f>LARGE((D18,F18),1)</f>
        <v>0</v>
      </c>
      <c r="H18" s="37">
        <v>56.6</v>
      </c>
      <c r="I18" s="27">
        <f t="shared" si="2"/>
        <v>0</v>
      </c>
      <c r="J18" s="36" t="s">
        <v>87</v>
      </c>
      <c r="K18" s="27">
        <f t="shared" si="3"/>
        <v>0</v>
      </c>
      <c r="L18" s="38">
        <f>LARGE((I18,K18),1)</f>
        <v>0</v>
      </c>
      <c r="M18" s="37">
        <v>14.5</v>
      </c>
      <c r="N18" s="27">
        <f t="shared" si="4"/>
        <v>0</v>
      </c>
      <c r="O18" s="37">
        <v>22</v>
      </c>
      <c r="P18" s="27">
        <f t="shared" si="5"/>
        <v>0</v>
      </c>
      <c r="Q18" s="37">
        <v>540</v>
      </c>
      <c r="R18" s="27">
        <f t="shared" si="6"/>
        <v>0</v>
      </c>
      <c r="S18" s="38">
        <f>LARGE((N18,P18,R18),1)</f>
        <v>0</v>
      </c>
      <c r="T18" s="37">
        <v>1.3</v>
      </c>
      <c r="U18" s="27">
        <f t="shared" si="7"/>
        <v>0</v>
      </c>
      <c r="V18" s="37">
        <v>0.8</v>
      </c>
      <c r="W18" s="27">
        <f t="shared" si="8"/>
        <v>0</v>
      </c>
      <c r="X18" s="37">
        <v>2.5</v>
      </c>
      <c r="Y18" s="27">
        <f t="shared" si="9"/>
        <v>0</v>
      </c>
      <c r="Z18" s="38">
        <f>LARGE((U18,W18,Y18),1)</f>
        <v>0</v>
      </c>
      <c r="AA18" s="96" t="s">
        <v>88</v>
      </c>
      <c r="AB18" s="97">
        <f t="shared" si="10"/>
        <v>0</v>
      </c>
      <c r="AC18" s="97"/>
      <c r="AD18" s="36">
        <v>35.5</v>
      </c>
      <c r="AE18" s="27">
        <f t="shared" si="11"/>
        <v>5.416666666666667</v>
      </c>
      <c r="AF18" s="36">
        <v>18.75</v>
      </c>
      <c r="AG18" s="27">
        <f t="shared" si="17"/>
        <v>5.35</v>
      </c>
      <c r="AH18" s="37">
        <v>11</v>
      </c>
      <c r="AI18" s="27">
        <f t="shared" si="12"/>
        <v>0</v>
      </c>
      <c r="AJ18" s="33">
        <f>LARGE((AB18,AE18,AG18,AI18),1)</f>
        <v>5.416666666666667</v>
      </c>
      <c r="AK18" s="64">
        <v>0</v>
      </c>
      <c r="AL18" s="39">
        <v>0</v>
      </c>
      <c r="AM18" s="39">
        <v>0</v>
      </c>
      <c r="AN18" s="38">
        <f t="shared" si="13"/>
        <v>0</v>
      </c>
      <c r="AO18" s="32">
        <f t="shared" si="14"/>
        <v>10.766666666666666</v>
      </c>
      <c r="AP18" s="27">
        <f t="shared" si="15"/>
        <v>5.416666666666667</v>
      </c>
      <c r="AQ18" s="27">
        <f>SMALL((L18,G18,S18,Z18,AJ18,AN18),1)</f>
        <v>0</v>
      </c>
      <c r="AR18" s="27">
        <f>SMALL((L18,G18,S18,Z18,AJ18,AN18),2)</f>
        <v>0</v>
      </c>
      <c r="AS18" s="33">
        <f t="shared" si="16"/>
        <v>5.416666666666667</v>
      </c>
    </row>
    <row r="19" spans="1:45" ht="12.75">
      <c r="A19" s="21" t="s">
        <v>15</v>
      </c>
      <c r="B19" s="3" t="s">
        <v>7</v>
      </c>
      <c r="C19" s="36" t="s">
        <v>86</v>
      </c>
      <c r="D19" s="27">
        <f t="shared" si="0"/>
        <v>0</v>
      </c>
      <c r="E19" s="37">
        <v>0</v>
      </c>
      <c r="F19" s="27">
        <f t="shared" si="1"/>
        <v>0</v>
      </c>
      <c r="G19" s="38">
        <f>LARGE((D19,F19),1)</f>
        <v>0</v>
      </c>
      <c r="H19" s="37">
        <v>56.6</v>
      </c>
      <c r="I19" s="27">
        <f t="shared" si="2"/>
        <v>0</v>
      </c>
      <c r="J19" s="36" t="s">
        <v>87</v>
      </c>
      <c r="K19" s="27">
        <f t="shared" si="3"/>
        <v>0</v>
      </c>
      <c r="L19" s="38">
        <f>LARGE((I19,K19),1)</f>
        <v>0</v>
      </c>
      <c r="M19" s="37">
        <v>14.5</v>
      </c>
      <c r="N19" s="27">
        <f t="shared" si="4"/>
        <v>0</v>
      </c>
      <c r="O19" s="37">
        <v>22</v>
      </c>
      <c r="P19" s="27">
        <f t="shared" si="5"/>
        <v>0</v>
      </c>
      <c r="Q19" s="37">
        <v>540</v>
      </c>
      <c r="R19" s="27">
        <f t="shared" si="6"/>
        <v>0</v>
      </c>
      <c r="S19" s="38">
        <f>LARGE((N19,P19,R19),1)</f>
        <v>0</v>
      </c>
      <c r="T19" s="37">
        <v>1.3</v>
      </c>
      <c r="U19" s="27">
        <f t="shared" si="7"/>
        <v>0</v>
      </c>
      <c r="V19" s="37">
        <v>0.8</v>
      </c>
      <c r="W19" s="27">
        <f t="shared" si="8"/>
        <v>0</v>
      </c>
      <c r="X19" s="37">
        <v>2.5</v>
      </c>
      <c r="Y19" s="27">
        <f t="shared" si="9"/>
        <v>0</v>
      </c>
      <c r="Z19" s="38">
        <f>LARGE((U19,W19,Y19),1)</f>
        <v>0</v>
      </c>
      <c r="AA19" s="96" t="s">
        <v>88</v>
      </c>
      <c r="AB19" s="97">
        <f t="shared" si="10"/>
        <v>0</v>
      </c>
      <c r="AC19" s="97"/>
      <c r="AD19" s="36">
        <v>40.4</v>
      </c>
      <c r="AE19" s="27">
        <f t="shared" si="11"/>
        <v>6.233333333333333</v>
      </c>
      <c r="AF19" s="36">
        <v>21.5</v>
      </c>
      <c r="AG19" s="27">
        <f t="shared" si="17"/>
        <v>5.9</v>
      </c>
      <c r="AH19" s="37">
        <v>11</v>
      </c>
      <c r="AI19" s="27">
        <f t="shared" si="12"/>
        <v>0</v>
      </c>
      <c r="AJ19" s="33">
        <f>LARGE((AB19,AE19,AG19,AI19),1)</f>
        <v>6.233333333333333</v>
      </c>
      <c r="AK19" s="64">
        <v>0</v>
      </c>
      <c r="AL19" s="39">
        <v>0</v>
      </c>
      <c r="AM19" s="39">
        <v>0</v>
      </c>
      <c r="AN19" s="38">
        <f t="shared" si="13"/>
        <v>0</v>
      </c>
      <c r="AO19" s="32">
        <f t="shared" si="14"/>
        <v>12.133333333333333</v>
      </c>
      <c r="AP19" s="27">
        <f t="shared" si="15"/>
        <v>6.233333333333333</v>
      </c>
      <c r="AQ19" s="27">
        <f>SMALL((L19,G19,S19,Z19,AJ19,AN19),1)</f>
        <v>0</v>
      </c>
      <c r="AR19" s="27">
        <f>SMALL((L19,G19,S19,Z19,AJ19,AN19),2)</f>
        <v>0</v>
      </c>
      <c r="AS19" s="33">
        <f t="shared" si="16"/>
        <v>6.233333333333333</v>
      </c>
    </row>
    <row r="20" spans="1:45" ht="12.75">
      <c r="A20" s="21" t="s">
        <v>41</v>
      </c>
      <c r="B20" s="3" t="s">
        <v>42</v>
      </c>
      <c r="C20" s="36" t="s">
        <v>86</v>
      </c>
      <c r="D20" s="27">
        <f t="shared" si="0"/>
        <v>0</v>
      </c>
      <c r="E20" s="37">
        <v>0</v>
      </c>
      <c r="F20" s="27">
        <f t="shared" si="1"/>
        <v>0</v>
      </c>
      <c r="G20" s="38">
        <f>LARGE((D20,F20),1)</f>
        <v>0</v>
      </c>
      <c r="H20" s="37">
        <v>56.6</v>
      </c>
      <c r="I20" s="27">
        <f t="shared" si="2"/>
        <v>0</v>
      </c>
      <c r="J20" s="36" t="s">
        <v>87</v>
      </c>
      <c r="K20" s="27">
        <f t="shared" si="3"/>
        <v>0</v>
      </c>
      <c r="L20" s="38">
        <f>LARGE((I20,K20),1)</f>
        <v>0</v>
      </c>
      <c r="M20" s="37">
        <v>14.5</v>
      </c>
      <c r="N20" s="27">
        <f t="shared" si="4"/>
        <v>0</v>
      </c>
      <c r="O20" s="37">
        <v>22</v>
      </c>
      <c r="P20" s="27">
        <f t="shared" si="5"/>
        <v>0</v>
      </c>
      <c r="Q20" s="37">
        <v>540</v>
      </c>
      <c r="R20" s="27">
        <f t="shared" si="6"/>
        <v>0</v>
      </c>
      <c r="S20" s="38">
        <f>LARGE((N20,P20,R20),1)</f>
        <v>0</v>
      </c>
      <c r="T20" s="37">
        <v>1.3</v>
      </c>
      <c r="U20" s="27">
        <f t="shared" si="7"/>
        <v>0</v>
      </c>
      <c r="V20" s="37">
        <v>0.8</v>
      </c>
      <c r="W20" s="27">
        <f t="shared" si="8"/>
        <v>0</v>
      </c>
      <c r="X20" s="37">
        <v>2.5</v>
      </c>
      <c r="Y20" s="27">
        <f t="shared" si="9"/>
        <v>0</v>
      </c>
      <c r="Z20" s="38">
        <f>LARGE((U20,W20,Y20),1)</f>
        <v>0</v>
      </c>
      <c r="AA20" s="96" t="s">
        <v>88</v>
      </c>
      <c r="AB20" s="97">
        <f t="shared" si="10"/>
        <v>0</v>
      </c>
      <c r="AC20" s="97"/>
      <c r="AD20" s="36">
        <v>51.2</v>
      </c>
      <c r="AE20" s="27">
        <f t="shared" si="11"/>
        <v>8.033333333333333</v>
      </c>
      <c r="AF20" s="36">
        <v>25.8</v>
      </c>
      <c r="AG20" s="27">
        <f t="shared" si="17"/>
        <v>6.76</v>
      </c>
      <c r="AH20" s="37">
        <v>11</v>
      </c>
      <c r="AI20" s="27">
        <f t="shared" si="12"/>
        <v>0</v>
      </c>
      <c r="AJ20" s="33">
        <f>LARGE((AB20,AE20,AG20,AI20),1)</f>
        <v>8.033333333333333</v>
      </c>
      <c r="AK20" s="64">
        <v>0</v>
      </c>
      <c r="AL20" s="39">
        <v>0</v>
      </c>
      <c r="AM20" s="39">
        <v>0</v>
      </c>
      <c r="AN20" s="38">
        <f t="shared" si="13"/>
        <v>0</v>
      </c>
      <c r="AO20" s="32">
        <f t="shared" si="14"/>
        <v>14.793333333333333</v>
      </c>
      <c r="AP20" s="27">
        <f t="shared" si="15"/>
        <v>8.033333333333333</v>
      </c>
      <c r="AQ20" s="27">
        <f>SMALL((L20,G20,S20,Z20,AJ20,AN20),1)</f>
        <v>0</v>
      </c>
      <c r="AR20" s="27">
        <f>SMALL((L20,G20,S20,Z20,AJ20,AN20),2)</f>
        <v>0</v>
      </c>
      <c r="AS20" s="33">
        <f t="shared" si="16"/>
        <v>8.033333333333333</v>
      </c>
    </row>
    <row r="21" spans="1:45" ht="12.75">
      <c r="A21" s="21" t="s">
        <v>17</v>
      </c>
      <c r="B21" s="3" t="s">
        <v>18</v>
      </c>
      <c r="C21" s="36" t="s">
        <v>86</v>
      </c>
      <c r="D21" s="27">
        <f t="shared" si="0"/>
        <v>0</v>
      </c>
      <c r="E21" s="37">
        <v>0</v>
      </c>
      <c r="F21" s="27">
        <f t="shared" si="1"/>
        <v>0</v>
      </c>
      <c r="G21" s="38">
        <f>LARGE((D21,F21),1)</f>
        <v>0</v>
      </c>
      <c r="H21" s="37">
        <v>56.6</v>
      </c>
      <c r="I21" s="27">
        <f t="shared" si="2"/>
        <v>0</v>
      </c>
      <c r="J21" s="36" t="s">
        <v>87</v>
      </c>
      <c r="K21" s="27">
        <f t="shared" si="3"/>
        <v>0</v>
      </c>
      <c r="L21" s="38">
        <f>LARGE((I21,K21),1)</f>
        <v>0</v>
      </c>
      <c r="M21" s="37">
        <v>14.5</v>
      </c>
      <c r="N21" s="27">
        <f t="shared" si="4"/>
        <v>0</v>
      </c>
      <c r="O21" s="37">
        <v>22</v>
      </c>
      <c r="P21" s="27">
        <f t="shared" si="5"/>
        <v>0</v>
      </c>
      <c r="Q21" s="37">
        <v>540</v>
      </c>
      <c r="R21" s="27">
        <f t="shared" si="6"/>
        <v>0</v>
      </c>
      <c r="S21" s="38">
        <f>LARGE((N21,P21,R21),1)</f>
        <v>0</v>
      </c>
      <c r="T21" s="37">
        <v>1.3</v>
      </c>
      <c r="U21" s="27">
        <f t="shared" si="7"/>
        <v>0</v>
      </c>
      <c r="V21" s="37">
        <v>0.8</v>
      </c>
      <c r="W21" s="27">
        <f t="shared" si="8"/>
        <v>0</v>
      </c>
      <c r="X21" s="37">
        <v>2.5</v>
      </c>
      <c r="Y21" s="27">
        <f t="shared" si="9"/>
        <v>0</v>
      </c>
      <c r="Z21" s="38">
        <f>LARGE((U21,W21,Y21),1)</f>
        <v>0</v>
      </c>
      <c r="AA21" s="96" t="s">
        <v>88</v>
      </c>
      <c r="AB21" s="97">
        <f t="shared" si="10"/>
        <v>0</v>
      </c>
      <c r="AC21" s="97"/>
      <c r="AD21" s="36">
        <v>3</v>
      </c>
      <c r="AE21" s="27">
        <f t="shared" si="11"/>
        <v>0</v>
      </c>
      <c r="AF21" s="36">
        <v>30</v>
      </c>
      <c r="AG21" s="27">
        <f t="shared" si="17"/>
        <v>7.6</v>
      </c>
      <c r="AH21" s="37">
        <v>11</v>
      </c>
      <c r="AI21" s="27">
        <f t="shared" si="12"/>
        <v>0</v>
      </c>
      <c r="AJ21" s="33">
        <f>LARGE((AB21,AE21,AG21,AI21),1)</f>
        <v>7.6</v>
      </c>
      <c r="AK21" s="64">
        <v>0</v>
      </c>
      <c r="AL21" s="39">
        <v>0</v>
      </c>
      <c r="AM21" s="39">
        <v>0</v>
      </c>
      <c r="AN21" s="38">
        <f t="shared" si="13"/>
        <v>0</v>
      </c>
      <c r="AO21" s="32">
        <f t="shared" si="14"/>
        <v>7.6</v>
      </c>
      <c r="AP21" s="27">
        <f t="shared" si="15"/>
        <v>7.6</v>
      </c>
      <c r="AQ21" s="27">
        <f>SMALL((L21,G21,S21,Z21,AJ21,AN21),1)</f>
        <v>0</v>
      </c>
      <c r="AR21" s="27">
        <f>SMALL((L21,G21,S21,Z21,AJ21,AN21),2)</f>
        <v>0</v>
      </c>
      <c r="AS21" s="33">
        <f t="shared" si="16"/>
        <v>7.6</v>
      </c>
    </row>
    <row r="22" spans="1:45" ht="12.75">
      <c r="A22" s="21" t="s">
        <v>17</v>
      </c>
      <c r="B22" s="3" t="s">
        <v>19</v>
      </c>
      <c r="C22" s="36" t="s">
        <v>86</v>
      </c>
      <c r="D22" s="27">
        <f t="shared" si="0"/>
        <v>0</v>
      </c>
      <c r="E22" s="37">
        <v>0</v>
      </c>
      <c r="F22" s="27">
        <f t="shared" si="1"/>
        <v>0</v>
      </c>
      <c r="G22" s="38">
        <f>LARGE((D22,F22),1)</f>
        <v>0</v>
      </c>
      <c r="H22" s="37">
        <v>56.6</v>
      </c>
      <c r="I22" s="27">
        <f t="shared" si="2"/>
        <v>0</v>
      </c>
      <c r="J22" s="36" t="s">
        <v>87</v>
      </c>
      <c r="K22" s="27">
        <f t="shared" si="3"/>
        <v>0</v>
      </c>
      <c r="L22" s="38">
        <f>LARGE((I22,K22),1)</f>
        <v>0</v>
      </c>
      <c r="M22" s="37">
        <v>14.5</v>
      </c>
      <c r="N22" s="27">
        <f t="shared" si="4"/>
        <v>0</v>
      </c>
      <c r="O22" s="37">
        <v>22</v>
      </c>
      <c r="P22" s="27">
        <f t="shared" si="5"/>
        <v>0</v>
      </c>
      <c r="Q22" s="37">
        <v>540</v>
      </c>
      <c r="R22" s="27">
        <f t="shared" si="6"/>
        <v>0</v>
      </c>
      <c r="S22" s="38">
        <f>LARGE((N22,P22,R22),1)</f>
        <v>0</v>
      </c>
      <c r="T22" s="37">
        <v>1.3</v>
      </c>
      <c r="U22" s="27">
        <f t="shared" si="7"/>
        <v>0</v>
      </c>
      <c r="V22" s="37">
        <v>0.8</v>
      </c>
      <c r="W22" s="27">
        <f t="shared" si="8"/>
        <v>0</v>
      </c>
      <c r="X22" s="37">
        <v>2.5</v>
      </c>
      <c r="Y22" s="27">
        <f t="shared" si="9"/>
        <v>0</v>
      </c>
      <c r="Z22" s="38">
        <f>LARGE((U22,W22,Y22),1)</f>
        <v>0</v>
      </c>
      <c r="AA22" s="96" t="s">
        <v>88</v>
      </c>
      <c r="AB22" s="97">
        <f t="shared" si="10"/>
        <v>0</v>
      </c>
      <c r="AC22" s="97"/>
      <c r="AD22" s="36">
        <v>3</v>
      </c>
      <c r="AE22" s="27">
        <f t="shared" si="11"/>
        <v>0</v>
      </c>
      <c r="AF22" s="36" t="s">
        <v>95</v>
      </c>
      <c r="AG22" s="27">
        <f t="shared" si="17"/>
        <v>0</v>
      </c>
      <c r="AH22" s="37">
        <v>11</v>
      </c>
      <c r="AI22" s="27">
        <f t="shared" si="12"/>
        <v>0</v>
      </c>
      <c r="AJ22" s="33">
        <f>LARGE((AB22,AE22,AG22,AI22),1)</f>
        <v>0</v>
      </c>
      <c r="AK22" s="64">
        <v>0</v>
      </c>
      <c r="AL22" s="39">
        <v>0</v>
      </c>
      <c r="AM22" s="39">
        <v>0</v>
      </c>
      <c r="AN22" s="38">
        <f t="shared" si="13"/>
        <v>0</v>
      </c>
      <c r="AO22" s="32">
        <f t="shared" si="14"/>
        <v>0</v>
      </c>
      <c r="AP22" s="27">
        <f t="shared" si="15"/>
        <v>0</v>
      </c>
      <c r="AQ22" s="27">
        <f>SMALL((L22,G22,S22,Z22,AJ22,AN22),1)</f>
        <v>0</v>
      </c>
      <c r="AR22" s="27">
        <f>SMALL((L22,G22,S22,Z22,AJ22,AN22),2)</f>
        <v>0</v>
      </c>
      <c r="AS22" s="33">
        <f t="shared" si="16"/>
        <v>0</v>
      </c>
    </row>
    <row r="23" spans="1:45" ht="12.75">
      <c r="A23" s="21" t="s">
        <v>20</v>
      </c>
      <c r="B23" s="3" t="s">
        <v>21</v>
      </c>
      <c r="C23" s="36" t="s">
        <v>86</v>
      </c>
      <c r="D23" s="27">
        <f t="shared" si="0"/>
        <v>0</v>
      </c>
      <c r="E23" s="37">
        <v>0</v>
      </c>
      <c r="F23" s="27">
        <f t="shared" si="1"/>
        <v>0</v>
      </c>
      <c r="G23" s="38">
        <f>LARGE((D23,F23),1)</f>
        <v>0</v>
      </c>
      <c r="H23" s="37">
        <v>56.6</v>
      </c>
      <c r="I23" s="27">
        <f t="shared" si="2"/>
        <v>0</v>
      </c>
      <c r="J23" s="36" t="s">
        <v>87</v>
      </c>
      <c r="K23" s="27">
        <f t="shared" si="3"/>
        <v>0</v>
      </c>
      <c r="L23" s="38">
        <f>LARGE((I23,K23),1)</f>
        <v>0</v>
      </c>
      <c r="M23" s="37">
        <v>14.5</v>
      </c>
      <c r="N23" s="27">
        <f t="shared" si="4"/>
        <v>0</v>
      </c>
      <c r="O23" s="37">
        <v>22</v>
      </c>
      <c r="P23" s="27">
        <f t="shared" si="5"/>
        <v>0</v>
      </c>
      <c r="Q23" s="37">
        <v>540</v>
      </c>
      <c r="R23" s="27">
        <f t="shared" si="6"/>
        <v>0</v>
      </c>
      <c r="S23" s="38">
        <f>LARGE((N23,P23,R23),1)</f>
        <v>0</v>
      </c>
      <c r="T23" s="37">
        <v>1.3</v>
      </c>
      <c r="U23" s="27">
        <f t="shared" si="7"/>
        <v>0</v>
      </c>
      <c r="V23" s="37">
        <v>0.8</v>
      </c>
      <c r="W23" s="27">
        <f t="shared" si="8"/>
        <v>0</v>
      </c>
      <c r="X23" s="37">
        <v>2.5</v>
      </c>
      <c r="Y23" s="27">
        <f t="shared" si="9"/>
        <v>0</v>
      </c>
      <c r="Z23" s="38">
        <f>LARGE((U23,W23,Y23),1)</f>
        <v>0</v>
      </c>
      <c r="AA23" s="96" t="s">
        <v>88</v>
      </c>
      <c r="AB23" s="97">
        <f t="shared" si="10"/>
        <v>0</v>
      </c>
      <c r="AC23" s="97"/>
      <c r="AD23" s="36">
        <v>3</v>
      </c>
      <c r="AE23" s="27">
        <f t="shared" si="11"/>
        <v>0</v>
      </c>
      <c r="AF23" s="36">
        <v>24.1</v>
      </c>
      <c r="AG23" s="27">
        <f t="shared" si="17"/>
        <v>6.42</v>
      </c>
      <c r="AH23" s="37">
        <v>11</v>
      </c>
      <c r="AI23" s="27">
        <f t="shared" si="12"/>
        <v>0</v>
      </c>
      <c r="AJ23" s="33">
        <f>LARGE((AB23,AE23,AG23,AI23),1)</f>
        <v>6.42</v>
      </c>
      <c r="AK23" s="64">
        <v>0</v>
      </c>
      <c r="AL23" s="39">
        <v>0</v>
      </c>
      <c r="AM23" s="39">
        <v>0</v>
      </c>
      <c r="AN23" s="38">
        <f t="shared" si="13"/>
        <v>0</v>
      </c>
      <c r="AO23" s="32">
        <f t="shared" si="14"/>
        <v>6.42</v>
      </c>
      <c r="AP23" s="27">
        <f t="shared" si="15"/>
        <v>6.42</v>
      </c>
      <c r="AQ23" s="27">
        <f>SMALL((L23,G23,S23,Z23,AJ23,AN23),1)</f>
        <v>0</v>
      </c>
      <c r="AR23" s="27">
        <f>SMALL((L23,G23,S23,Z23,AJ23,AN23),2)</f>
        <v>0</v>
      </c>
      <c r="AS23" s="33">
        <f t="shared" si="16"/>
        <v>6.42</v>
      </c>
    </row>
    <row r="24" spans="1:45" ht="12.75">
      <c r="A24" s="21" t="s">
        <v>22</v>
      </c>
      <c r="B24" s="3" t="s">
        <v>23</v>
      </c>
      <c r="C24" s="36" t="s">
        <v>86</v>
      </c>
      <c r="D24" s="27">
        <f t="shared" si="0"/>
        <v>0</v>
      </c>
      <c r="E24" s="37">
        <v>0</v>
      </c>
      <c r="F24" s="27">
        <f t="shared" si="1"/>
        <v>0</v>
      </c>
      <c r="G24" s="38">
        <f>LARGE((D24,F24),1)</f>
        <v>0</v>
      </c>
      <c r="H24" s="37">
        <v>56.6</v>
      </c>
      <c r="I24" s="27">
        <f t="shared" si="2"/>
        <v>0</v>
      </c>
      <c r="J24" s="36" t="s">
        <v>87</v>
      </c>
      <c r="K24" s="27">
        <f t="shared" si="3"/>
        <v>0</v>
      </c>
      <c r="L24" s="38">
        <f>LARGE((I24,K24),1)</f>
        <v>0</v>
      </c>
      <c r="M24" s="37">
        <v>14.5</v>
      </c>
      <c r="N24" s="27">
        <f t="shared" si="4"/>
        <v>0</v>
      </c>
      <c r="O24" s="37">
        <v>22</v>
      </c>
      <c r="P24" s="27">
        <f t="shared" si="5"/>
        <v>0</v>
      </c>
      <c r="Q24" s="37">
        <v>540</v>
      </c>
      <c r="R24" s="27">
        <f t="shared" si="6"/>
        <v>0</v>
      </c>
      <c r="S24" s="38">
        <f>LARGE((N24,P24,R24),1)</f>
        <v>0</v>
      </c>
      <c r="T24" s="37">
        <v>1.3</v>
      </c>
      <c r="U24" s="27">
        <f t="shared" si="7"/>
        <v>0</v>
      </c>
      <c r="V24" s="37">
        <v>0.8</v>
      </c>
      <c r="W24" s="27">
        <f t="shared" si="8"/>
        <v>0</v>
      </c>
      <c r="X24" s="37">
        <v>2.5</v>
      </c>
      <c r="Y24" s="27">
        <f t="shared" si="9"/>
        <v>0</v>
      </c>
      <c r="Z24" s="38">
        <f>LARGE((U24,W24,Y24),1)</f>
        <v>0</v>
      </c>
      <c r="AA24" s="96" t="s">
        <v>88</v>
      </c>
      <c r="AB24" s="97">
        <f t="shared" si="10"/>
        <v>0</v>
      </c>
      <c r="AC24" s="97"/>
      <c r="AD24" s="36">
        <v>3</v>
      </c>
      <c r="AE24" s="27">
        <f t="shared" si="11"/>
        <v>0</v>
      </c>
      <c r="AF24" s="36" t="s">
        <v>95</v>
      </c>
      <c r="AG24" s="27">
        <f t="shared" si="17"/>
        <v>0</v>
      </c>
      <c r="AH24" s="37">
        <v>11</v>
      </c>
      <c r="AI24" s="27">
        <f t="shared" si="12"/>
        <v>0</v>
      </c>
      <c r="AJ24" s="33">
        <f>LARGE((AB24,AE24,AG24,AI24),1)</f>
        <v>0</v>
      </c>
      <c r="AK24" s="64">
        <v>0</v>
      </c>
      <c r="AL24" s="39">
        <v>0</v>
      </c>
      <c r="AM24" s="39">
        <v>0</v>
      </c>
      <c r="AN24" s="38">
        <f t="shared" si="13"/>
        <v>0</v>
      </c>
      <c r="AO24" s="32">
        <f t="shared" si="14"/>
        <v>0</v>
      </c>
      <c r="AP24" s="27">
        <f t="shared" si="15"/>
        <v>0</v>
      </c>
      <c r="AQ24" s="27">
        <f>SMALL((L24,G24,S24,Z24,AJ24,AN24),1)</f>
        <v>0</v>
      </c>
      <c r="AR24" s="27">
        <f>SMALL((L24,G24,S24,Z24,AJ24,AN24),2)</f>
        <v>0</v>
      </c>
      <c r="AS24" s="33">
        <f t="shared" si="16"/>
        <v>0</v>
      </c>
    </row>
    <row r="25" spans="1:45" ht="12.75">
      <c r="A25" s="21" t="s">
        <v>24</v>
      </c>
      <c r="B25" s="3" t="s">
        <v>10</v>
      </c>
      <c r="C25" s="36" t="s">
        <v>86</v>
      </c>
      <c r="D25" s="27">
        <f t="shared" si="0"/>
        <v>0</v>
      </c>
      <c r="E25" s="37">
        <v>0</v>
      </c>
      <c r="F25" s="27">
        <f t="shared" si="1"/>
        <v>0</v>
      </c>
      <c r="G25" s="38">
        <f>LARGE((D25,F25),1)</f>
        <v>0</v>
      </c>
      <c r="H25" s="37">
        <v>56.6</v>
      </c>
      <c r="I25" s="27">
        <f t="shared" si="2"/>
        <v>0</v>
      </c>
      <c r="J25" s="36" t="s">
        <v>87</v>
      </c>
      <c r="K25" s="27">
        <f t="shared" si="3"/>
        <v>0</v>
      </c>
      <c r="L25" s="38">
        <f>LARGE((I25,K25),1)</f>
        <v>0</v>
      </c>
      <c r="M25" s="37">
        <v>14.5</v>
      </c>
      <c r="N25" s="27">
        <f t="shared" si="4"/>
        <v>0</v>
      </c>
      <c r="O25" s="37">
        <v>22</v>
      </c>
      <c r="P25" s="27">
        <f t="shared" si="5"/>
        <v>0</v>
      </c>
      <c r="Q25" s="37">
        <v>540</v>
      </c>
      <c r="R25" s="27">
        <f t="shared" si="6"/>
        <v>0</v>
      </c>
      <c r="S25" s="38">
        <f>LARGE((N25,P25,R25),1)</f>
        <v>0</v>
      </c>
      <c r="T25" s="37">
        <v>1.3</v>
      </c>
      <c r="U25" s="27">
        <f t="shared" si="7"/>
        <v>0</v>
      </c>
      <c r="V25" s="37">
        <v>0.8</v>
      </c>
      <c r="W25" s="27">
        <f t="shared" si="8"/>
        <v>0</v>
      </c>
      <c r="X25" s="37">
        <v>2.5</v>
      </c>
      <c r="Y25" s="27">
        <f t="shared" si="9"/>
        <v>0</v>
      </c>
      <c r="Z25" s="38">
        <f>LARGE((U25,W25,Y25),1)</f>
        <v>0</v>
      </c>
      <c r="AA25" s="96" t="s">
        <v>88</v>
      </c>
      <c r="AB25" s="97">
        <f t="shared" si="10"/>
        <v>0</v>
      </c>
      <c r="AC25" s="97"/>
      <c r="AD25" s="36">
        <v>3</v>
      </c>
      <c r="AE25" s="27">
        <f t="shared" si="11"/>
        <v>0</v>
      </c>
      <c r="AF25" s="36" t="s">
        <v>95</v>
      </c>
      <c r="AG25" s="27">
        <f t="shared" si="17"/>
        <v>0</v>
      </c>
      <c r="AH25" s="37">
        <v>11</v>
      </c>
      <c r="AI25" s="27">
        <f t="shared" si="12"/>
        <v>0</v>
      </c>
      <c r="AJ25" s="33">
        <f>LARGE((AB25,AE25,AG25,AI25),1)</f>
        <v>0</v>
      </c>
      <c r="AK25" s="64">
        <v>0</v>
      </c>
      <c r="AL25" s="39">
        <v>0</v>
      </c>
      <c r="AM25" s="39">
        <v>0</v>
      </c>
      <c r="AN25" s="38">
        <f t="shared" si="13"/>
        <v>0</v>
      </c>
      <c r="AO25" s="32">
        <f t="shared" si="14"/>
        <v>0</v>
      </c>
      <c r="AP25" s="27">
        <f t="shared" si="15"/>
        <v>0</v>
      </c>
      <c r="AQ25" s="27">
        <f>SMALL((L25,G25,S25,Z25,AJ25,AN25),1)</f>
        <v>0</v>
      </c>
      <c r="AR25" s="27">
        <f>SMALL((L25,G25,S25,Z25,AJ25,AN25),2)</f>
        <v>0</v>
      </c>
      <c r="AS25" s="33">
        <f t="shared" si="16"/>
        <v>0</v>
      </c>
    </row>
    <row r="26" spans="1:45" ht="12.75">
      <c r="A26" s="21" t="s">
        <v>27</v>
      </c>
      <c r="B26" s="3" t="s">
        <v>21</v>
      </c>
      <c r="C26" s="36" t="s">
        <v>86</v>
      </c>
      <c r="D26" s="27">
        <f t="shared" si="0"/>
        <v>0</v>
      </c>
      <c r="E26" s="37">
        <v>0</v>
      </c>
      <c r="F26" s="27">
        <f t="shared" si="1"/>
        <v>0</v>
      </c>
      <c r="G26" s="38">
        <f>LARGE((D26,F26),1)</f>
        <v>0</v>
      </c>
      <c r="H26" s="37">
        <v>56.6</v>
      </c>
      <c r="I26" s="27">
        <f t="shared" si="2"/>
        <v>0</v>
      </c>
      <c r="J26" s="36" t="s">
        <v>87</v>
      </c>
      <c r="K26" s="27">
        <f t="shared" si="3"/>
        <v>0</v>
      </c>
      <c r="L26" s="38">
        <f>LARGE((I26,K26),1)</f>
        <v>0</v>
      </c>
      <c r="M26" s="37">
        <v>14.5</v>
      </c>
      <c r="N26" s="27">
        <f t="shared" si="4"/>
        <v>0</v>
      </c>
      <c r="O26" s="37">
        <v>22</v>
      </c>
      <c r="P26" s="27">
        <f t="shared" si="5"/>
        <v>0</v>
      </c>
      <c r="Q26" s="37">
        <v>540</v>
      </c>
      <c r="R26" s="27">
        <f t="shared" si="6"/>
        <v>0</v>
      </c>
      <c r="S26" s="38">
        <f>LARGE((N26,P26,R26),1)</f>
        <v>0</v>
      </c>
      <c r="T26" s="37">
        <v>1.3</v>
      </c>
      <c r="U26" s="27">
        <f t="shared" si="7"/>
        <v>0</v>
      </c>
      <c r="V26" s="37">
        <v>0.8</v>
      </c>
      <c r="W26" s="27">
        <f t="shared" si="8"/>
        <v>0</v>
      </c>
      <c r="X26" s="37">
        <v>2.5</v>
      </c>
      <c r="Y26" s="27">
        <f t="shared" si="9"/>
        <v>0</v>
      </c>
      <c r="Z26" s="38">
        <f>LARGE((U26,W26,Y26),1)</f>
        <v>0</v>
      </c>
      <c r="AA26" s="96" t="s">
        <v>88</v>
      </c>
      <c r="AB26" s="97">
        <f t="shared" si="10"/>
        <v>0</v>
      </c>
      <c r="AC26" s="97"/>
      <c r="AD26" s="36">
        <v>3</v>
      </c>
      <c r="AE26" s="27">
        <f t="shared" si="11"/>
        <v>0</v>
      </c>
      <c r="AF26" s="36" t="s">
        <v>95</v>
      </c>
      <c r="AG26" s="27">
        <f t="shared" si="17"/>
        <v>0</v>
      </c>
      <c r="AH26" s="37">
        <v>11</v>
      </c>
      <c r="AI26" s="27">
        <f t="shared" si="12"/>
        <v>0</v>
      </c>
      <c r="AJ26" s="33">
        <f>LARGE((AB26,AE26,AG26,AI26),1)</f>
        <v>0</v>
      </c>
      <c r="AK26" s="64">
        <v>0</v>
      </c>
      <c r="AL26" s="39">
        <v>0</v>
      </c>
      <c r="AM26" s="39">
        <v>0</v>
      </c>
      <c r="AN26" s="38">
        <f t="shared" si="13"/>
        <v>0</v>
      </c>
      <c r="AO26" s="32">
        <f t="shared" si="14"/>
        <v>0</v>
      </c>
      <c r="AP26" s="27">
        <f t="shared" si="15"/>
        <v>0</v>
      </c>
      <c r="AQ26" s="27">
        <f>SMALL((L26,G26,S26,Z26,AJ26,AN26),1)</f>
        <v>0</v>
      </c>
      <c r="AR26" s="27">
        <f>SMALL((L26,G26,S26,Z26,AJ26,AN26),2)</f>
        <v>0</v>
      </c>
      <c r="AS26" s="33">
        <f t="shared" si="16"/>
        <v>0</v>
      </c>
    </row>
    <row r="27" spans="1:45" ht="12.75">
      <c r="A27" s="21" t="s">
        <v>27</v>
      </c>
      <c r="B27" s="3" t="s">
        <v>44</v>
      </c>
      <c r="C27" s="36" t="s">
        <v>86</v>
      </c>
      <c r="D27" s="27">
        <f t="shared" si="0"/>
        <v>0</v>
      </c>
      <c r="E27" s="37">
        <v>0</v>
      </c>
      <c r="F27" s="27">
        <f t="shared" si="1"/>
        <v>0</v>
      </c>
      <c r="G27" s="38">
        <f>LARGE((D27,F27),1)</f>
        <v>0</v>
      </c>
      <c r="H27" s="37">
        <v>56.6</v>
      </c>
      <c r="I27" s="27">
        <f t="shared" si="2"/>
        <v>0</v>
      </c>
      <c r="J27" s="36" t="s">
        <v>87</v>
      </c>
      <c r="K27" s="27">
        <f t="shared" si="3"/>
        <v>0</v>
      </c>
      <c r="L27" s="38">
        <f>LARGE((I27,K27),1)</f>
        <v>0</v>
      </c>
      <c r="M27" s="37">
        <v>14.5</v>
      </c>
      <c r="N27" s="27">
        <f t="shared" si="4"/>
        <v>0</v>
      </c>
      <c r="O27" s="37">
        <v>22</v>
      </c>
      <c r="P27" s="27">
        <f t="shared" si="5"/>
        <v>0</v>
      </c>
      <c r="Q27" s="37">
        <v>540</v>
      </c>
      <c r="R27" s="27">
        <f t="shared" si="6"/>
        <v>0</v>
      </c>
      <c r="S27" s="38">
        <f>LARGE((N27,P27,R27),1)</f>
        <v>0</v>
      </c>
      <c r="T27" s="37">
        <v>1.3</v>
      </c>
      <c r="U27" s="27">
        <f t="shared" si="7"/>
        <v>0</v>
      </c>
      <c r="V27" s="37">
        <v>0.8</v>
      </c>
      <c r="W27" s="27">
        <f t="shared" si="8"/>
        <v>0</v>
      </c>
      <c r="X27" s="37">
        <v>2.5</v>
      </c>
      <c r="Y27" s="27">
        <f t="shared" si="9"/>
        <v>0</v>
      </c>
      <c r="Z27" s="38">
        <f>LARGE((U27,W27,Y27),1)</f>
        <v>0</v>
      </c>
      <c r="AA27" s="96" t="s">
        <v>88</v>
      </c>
      <c r="AB27" s="97">
        <f t="shared" si="10"/>
        <v>0</v>
      </c>
      <c r="AC27" s="97"/>
      <c r="AD27" s="36">
        <v>3</v>
      </c>
      <c r="AE27" s="27">
        <f t="shared" si="11"/>
        <v>0</v>
      </c>
      <c r="AF27" s="36">
        <v>8.6</v>
      </c>
      <c r="AG27" s="27">
        <f t="shared" si="17"/>
        <v>3.3200000000000003</v>
      </c>
      <c r="AH27" s="37">
        <v>11</v>
      </c>
      <c r="AI27" s="27">
        <f t="shared" si="12"/>
        <v>0</v>
      </c>
      <c r="AJ27" s="33">
        <f>LARGE((AB27,AE27,AG27,AI27),1)</f>
        <v>3.3200000000000003</v>
      </c>
      <c r="AK27" s="64">
        <v>0</v>
      </c>
      <c r="AL27" s="39">
        <v>0</v>
      </c>
      <c r="AM27" s="39">
        <v>0</v>
      </c>
      <c r="AN27" s="38">
        <f t="shared" si="13"/>
        <v>0</v>
      </c>
      <c r="AO27" s="32">
        <f t="shared" si="14"/>
        <v>3.3200000000000003</v>
      </c>
      <c r="AP27" s="27">
        <f t="shared" si="15"/>
        <v>3.3200000000000003</v>
      </c>
      <c r="AQ27" s="27">
        <f>SMALL((L27,G27,S27,Z27,AJ27,AN27),1)</f>
        <v>0</v>
      </c>
      <c r="AR27" s="27">
        <f>SMALL((L27,G27,S27,Z27,AJ27,AN27),2)</f>
        <v>0</v>
      </c>
      <c r="AS27" s="33">
        <f t="shared" si="16"/>
        <v>3.3200000000000003</v>
      </c>
    </row>
    <row r="28" spans="1:45" ht="12.75">
      <c r="A28" s="21" t="s">
        <v>27</v>
      </c>
      <c r="B28" s="3" t="s">
        <v>28</v>
      </c>
      <c r="C28" s="36" t="s">
        <v>86</v>
      </c>
      <c r="D28" s="27">
        <f t="shared" si="0"/>
        <v>0</v>
      </c>
      <c r="E28" s="37">
        <v>0</v>
      </c>
      <c r="F28" s="27">
        <f t="shared" si="1"/>
        <v>0</v>
      </c>
      <c r="G28" s="38">
        <f>LARGE((D28,F28),1)</f>
        <v>0</v>
      </c>
      <c r="H28" s="37">
        <v>56.6</v>
      </c>
      <c r="I28" s="27">
        <f t="shared" si="2"/>
        <v>0</v>
      </c>
      <c r="J28" s="36" t="s">
        <v>87</v>
      </c>
      <c r="K28" s="27">
        <f t="shared" si="3"/>
        <v>0</v>
      </c>
      <c r="L28" s="38">
        <f>LARGE((I28,K28),1)</f>
        <v>0</v>
      </c>
      <c r="M28" s="37">
        <v>14.5</v>
      </c>
      <c r="N28" s="27">
        <f t="shared" si="4"/>
        <v>0</v>
      </c>
      <c r="O28" s="37">
        <v>22</v>
      </c>
      <c r="P28" s="27">
        <f t="shared" si="5"/>
        <v>0</v>
      </c>
      <c r="Q28" s="37">
        <v>540</v>
      </c>
      <c r="R28" s="27">
        <f t="shared" si="6"/>
        <v>0</v>
      </c>
      <c r="S28" s="38">
        <f>LARGE((N28,P28,R28),1)</f>
        <v>0</v>
      </c>
      <c r="T28" s="37">
        <v>1.3</v>
      </c>
      <c r="U28" s="27">
        <f t="shared" si="7"/>
        <v>0</v>
      </c>
      <c r="V28" s="37">
        <v>0.8</v>
      </c>
      <c r="W28" s="27">
        <f t="shared" si="8"/>
        <v>0</v>
      </c>
      <c r="X28" s="37">
        <v>2.5</v>
      </c>
      <c r="Y28" s="27">
        <f t="shared" si="9"/>
        <v>0</v>
      </c>
      <c r="Z28" s="38">
        <f>LARGE((U28,W28,Y28),1)</f>
        <v>0</v>
      </c>
      <c r="AA28" s="96" t="s">
        <v>88</v>
      </c>
      <c r="AB28" s="97">
        <f t="shared" si="10"/>
        <v>0</v>
      </c>
      <c r="AC28" s="97"/>
      <c r="AD28" s="36">
        <v>31.9</v>
      </c>
      <c r="AE28" s="27">
        <f t="shared" si="11"/>
        <v>4.816666666666666</v>
      </c>
      <c r="AF28" s="36" t="s">
        <v>95</v>
      </c>
      <c r="AG28" s="27">
        <f t="shared" si="17"/>
        <v>0</v>
      </c>
      <c r="AH28" s="37">
        <v>11</v>
      </c>
      <c r="AI28" s="27">
        <f t="shared" si="12"/>
        <v>0</v>
      </c>
      <c r="AJ28" s="33">
        <f>LARGE((AB28,AE28,AG28,AI28),1)</f>
        <v>4.816666666666666</v>
      </c>
      <c r="AK28" s="64">
        <v>0</v>
      </c>
      <c r="AL28" s="39">
        <v>0</v>
      </c>
      <c r="AM28" s="39">
        <v>0</v>
      </c>
      <c r="AN28" s="38">
        <f t="shared" si="13"/>
        <v>0</v>
      </c>
      <c r="AO28" s="32">
        <f t="shared" si="14"/>
        <v>4.816666666666666</v>
      </c>
      <c r="AP28" s="27">
        <f t="shared" si="15"/>
        <v>4.816666666666666</v>
      </c>
      <c r="AQ28" s="27">
        <f>SMALL((L28,G28,S28,Z28,AJ28,AN28),1)</f>
        <v>0</v>
      </c>
      <c r="AR28" s="27">
        <f>SMALL((L28,G28,S28,Z28,AJ28,AN28),2)</f>
        <v>0</v>
      </c>
      <c r="AS28" s="33">
        <f t="shared" si="16"/>
        <v>4.816666666666666</v>
      </c>
    </row>
    <row r="29" spans="1:45" ht="12.75">
      <c r="A29" s="21" t="s">
        <v>27</v>
      </c>
      <c r="B29" s="3" t="s">
        <v>29</v>
      </c>
      <c r="C29" s="36" t="s">
        <v>86</v>
      </c>
      <c r="D29" s="27">
        <f t="shared" si="0"/>
        <v>0</v>
      </c>
      <c r="E29" s="37">
        <v>0</v>
      </c>
      <c r="F29" s="27">
        <f t="shared" si="1"/>
        <v>0</v>
      </c>
      <c r="G29" s="38">
        <f>LARGE((D29,F29),1)</f>
        <v>0</v>
      </c>
      <c r="H29" s="37">
        <v>56.6</v>
      </c>
      <c r="I29" s="27">
        <f t="shared" si="2"/>
        <v>0</v>
      </c>
      <c r="J29" s="36" t="s">
        <v>87</v>
      </c>
      <c r="K29" s="27">
        <f t="shared" si="3"/>
        <v>0</v>
      </c>
      <c r="L29" s="38">
        <f>LARGE((I29,K29),1)</f>
        <v>0</v>
      </c>
      <c r="M29" s="37">
        <v>14.5</v>
      </c>
      <c r="N29" s="27">
        <f t="shared" si="4"/>
        <v>0</v>
      </c>
      <c r="O29" s="37">
        <v>22</v>
      </c>
      <c r="P29" s="27">
        <f t="shared" si="5"/>
        <v>0</v>
      </c>
      <c r="Q29" s="37">
        <v>540</v>
      </c>
      <c r="R29" s="27">
        <f t="shared" si="6"/>
        <v>0</v>
      </c>
      <c r="S29" s="38">
        <f>LARGE((N29,P29,R29),1)</f>
        <v>0</v>
      </c>
      <c r="T29" s="37">
        <v>1.3</v>
      </c>
      <c r="U29" s="27">
        <f t="shared" si="7"/>
        <v>0</v>
      </c>
      <c r="V29" s="37">
        <v>0.8</v>
      </c>
      <c r="W29" s="27">
        <f t="shared" si="8"/>
        <v>0</v>
      </c>
      <c r="X29" s="37">
        <v>2.5</v>
      </c>
      <c r="Y29" s="27">
        <f t="shared" si="9"/>
        <v>0</v>
      </c>
      <c r="Z29" s="38">
        <f>LARGE((U29,W29,Y29),1)</f>
        <v>0</v>
      </c>
      <c r="AA29" s="96" t="s">
        <v>88</v>
      </c>
      <c r="AB29" s="97">
        <f t="shared" si="10"/>
        <v>0</v>
      </c>
      <c r="AC29" s="97"/>
      <c r="AD29" s="36">
        <v>54.15</v>
      </c>
      <c r="AE29" s="27">
        <f t="shared" si="11"/>
        <v>8.525</v>
      </c>
      <c r="AF29" s="36">
        <v>27.9</v>
      </c>
      <c r="AG29" s="27">
        <f t="shared" si="17"/>
        <v>7.18</v>
      </c>
      <c r="AH29" s="37">
        <v>11</v>
      </c>
      <c r="AI29" s="27">
        <f t="shared" si="12"/>
        <v>0</v>
      </c>
      <c r="AJ29" s="33">
        <f>LARGE((AB29,AE29,AG29,AI29),1)</f>
        <v>8.525</v>
      </c>
      <c r="AK29" s="64">
        <v>0</v>
      </c>
      <c r="AL29" s="39">
        <v>0</v>
      </c>
      <c r="AM29" s="39">
        <v>0</v>
      </c>
      <c r="AN29" s="38">
        <f t="shared" si="13"/>
        <v>0</v>
      </c>
      <c r="AO29" s="32">
        <f t="shared" si="14"/>
        <v>15.705</v>
      </c>
      <c r="AP29" s="27">
        <f t="shared" si="15"/>
        <v>8.525</v>
      </c>
      <c r="AQ29" s="27">
        <f>SMALL((L29,G29,S29,Z29,AJ29,AN29),1)</f>
        <v>0</v>
      </c>
      <c r="AR29" s="27">
        <f>SMALL((L29,G29,S29,Z29,AJ29,AN29),2)</f>
        <v>0</v>
      </c>
      <c r="AS29" s="33">
        <f t="shared" si="16"/>
        <v>8.525</v>
      </c>
    </row>
    <row r="30" spans="1:45" ht="12.75">
      <c r="A30" s="21" t="s">
        <v>30</v>
      </c>
      <c r="B30" s="3" t="s">
        <v>3</v>
      </c>
      <c r="C30" s="36" t="s">
        <v>86</v>
      </c>
      <c r="D30" s="27">
        <f t="shared" si="0"/>
        <v>0</v>
      </c>
      <c r="E30" s="37">
        <v>0</v>
      </c>
      <c r="F30" s="27">
        <f t="shared" si="1"/>
        <v>0</v>
      </c>
      <c r="G30" s="38">
        <f>LARGE((D30,F30),1)</f>
        <v>0</v>
      </c>
      <c r="H30" s="37">
        <v>56.6</v>
      </c>
      <c r="I30" s="27">
        <f t="shared" si="2"/>
        <v>0</v>
      </c>
      <c r="J30" s="36" t="s">
        <v>87</v>
      </c>
      <c r="K30" s="27">
        <f t="shared" si="3"/>
        <v>0</v>
      </c>
      <c r="L30" s="38">
        <f>LARGE((I30,K30),1)</f>
        <v>0</v>
      </c>
      <c r="M30" s="37">
        <v>14.5</v>
      </c>
      <c r="N30" s="27">
        <f t="shared" si="4"/>
        <v>0</v>
      </c>
      <c r="O30" s="37">
        <v>22</v>
      </c>
      <c r="P30" s="27">
        <f t="shared" si="5"/>
        <v>0</v>
      </c>
      <c r="Q30" s="37">
        <v>540</v>
      </c>
      <c r="R30" s="27">
        <f t="shared" si="6"/>
        <v>0</v>
      </c>
      <c r="S30" s="38">
        <f>LARGE((N30,P30,R30),1)</f>
        <v>0</v>
      </c>
      <c r="T30" s="37">
        <v>1.3</v>
      </c>
      <c r="U30" s="27">
        <f t="shared" si="7"/>
        <v>0</v>
      </c>
      <c r="V30" s="37">
        <v>0.8</v>
      </c>
      <c r="W30" s="27">
        <f t="shared" si="8"/>
        <v>0</v>
      </c>
      <c r="X30" s="37">
        <v>2.5</v>
      </c>
      <c r="Y30" s="27">
        <f t="shared" si="9"/>
        <v>0</v>
      </c>
      <c r="Z30" s="38">
        <f>LARGE((U30,W30,Y30),1)</f>
        <v>0</v>
      </c>
      <c r="AA30" s="96" t="s">
        <v>88</v>
      </c>
      <c r="AB30" s="97">
        <f t="shared" si="10"/>
        <v>0</v>
      </c>
      <c r="AC30" s="97"/>
      <c r="AD30" s="36">
        <v>38.3</v>
      </c>
      <c r="AE30" s="27">
        <f t="shared" si="11"/>
        <v>5.883333333333333</v>
      </c>
      <c r="AF30" s="36">
        <v>16.5</v>
      </c>
      <c r="AG30" s="27">
        <f t="shared" si="17"/>
        <v>4.9</v>
      </c>
      <c r="AH30" s="37">
        <v>11</v>
      </c>
      <c r="AI30" s="27">
        <f t="shared" si="12"/>
        <v>0</v>
      </c>
      <c r="AJ30" s="33">
        <f>LARGE((AB30,AE30,AG30,AI30),1)</f>
        <v>5.883333333333333</v>
      </c>
      <c r="AK30" s="64">
        <v>0</v>
      </c>
      <c r="AL30" s="39">
        <v>0</v>
      </c>
      <c r="AM30" s="39">
        <v>0</v>
      </c>
      <c r="AN30" s="38">
        <f t="shared" si="13"/>
        <v>0</v>
      </c>
      <c r="AO30" s="32">
        <f t="shared" si="14"/>
        <v>10.783333333333333</v>
      </c>
      <c r="AP30" s="27">
        <f t="shared" si="15"/>
        <v>5.883333333333333</v>
      </c>
      <c r="AQ30" s="27">
        <f>SMALL((L30,G30,S30,Z30,AJ30,AN30),1)</f>
        <v>0</v>
      </c>
      <c r="AR30" s="27">
        <f>SMALL((L30,G30,S30,Z30,AJ30,AN30),2)</f>
        <v>0</v>
      </c>
      <c r="AS30" s="33">
        <f t="shared" si="16"/>
        <v>5.883333333333333</v>
      </c>
    </row>
    <row r="31" spans="1:45" ht="12.75">
      <c r="A31" s="21" t="s">
        <v>45</v>
      </c>
      <c r="B31" s="3" t="s">
        <v>46</v>
      </c>
      <c r="C31" s="36" t="s">
        <v>86</v>
      </c>
      <c r="D31" s="27">
        <f t="shared" si="0"/>
        <v>0</v>
      </c>
      <c r="E31" s="37">
        <v>0</v>
      </c>
      <c r="F31" s="27">
        <f t="shared" si="1"/>
        <v>0</v>
      </c>
      <c r="G31" s="38">
        <f>LARGE((D31,F31),1)</f>
        <v>0</v>
      </c>
      <c r="H31" s="37">
        <v>56.6</v>
      </c>
      <c r="I31" s="27">
        <f t="shared" si="2"/>
        <v>0</v>
      </c>
      <c r="J31" s="36" t="s">
        <v>87</v>
      </c>
      <c r="K31" s="27">
        <f t="shared" si="3"/>
        <v>0</v>
      </c>
      <c r="L31" s="38">
        <f>LARGE((I31,K31),1)</f>
        <v>0</v>
      </c>
      <c r="M31" s="37">
        <v>14.5</v>
      </c>
      <c r="N31" s="27">
        <f t="shared" si="4"/>
        <v>0</v>
      </c>
      <c r="O31" s="37">
        <v>22</v>
      </c>
      <c r="P31" s="27">
        <f t="shared" si="5"/>
        <v>0</v>
      </c>
      <c r="Q31" s="37">
        <v>540</v>
      </c>
      <c r="R31" s="27">
        <f t="shared" si="6"/>
        <v>0</v>
      </c>
      <c r="S31" s="38">
        <f>LARGE((N31,P31,R31),1)</f>
        <v>0</v>
      </c>
      <c r="T31" s="37">
        <v>1.3</v>
      </c>
      <c r="U31" s="27">
        <f t="shared" si="7"/>
        <v>0</v>
      </c>
      <c r="V31" s="37">
        <v>0.8</v>
      </c>
      <c r="W31" s="27">
        <f t="shared" si="8"/>
        <v>0</v>
      </c>
      <c r="X31" s="37">
        <v>2.5</v>
      </c>
      <c r="Y31" s="27">
        <f t="shared" si="9"/>
        <v>0</v>
      </c>
      <c r="Z31" s="38">
        <f>LARGE((U31,W31,Y31),1)</f>
        <v>0</v>
      </c>
      <c r="AA31" s="96" t="s">
        <v>88</v>
      </c>
      <c r="AB31" s="97">
        <f t="shared" si="10"/>
        <v>0</v>
      </c>
      <c r="AC31" s="97"/>
      <c r="AD31" s="36">
        <v>41.5</v>
      </c>
      <c r="AE31" s="27">
        <f t="shared" si="11"/>
        <v>6.416666666666667</v>
      </c>
      <c r="AF31" s="36">
        <v>21.6</v>
      </c>
      <c r="AG31" s="27">
        <f t="shared" si="17"/>
        <v>5.92</v>
      </c>
      <c r="AH31" s="37">
        <v>11</v>
      </c>
      <c r="AI31" s="27">
        <f t="shared" si="12"/>
        <v>0</v>
      </c>
      <c r="AJ31" s="33">
        <f>LARGE((AB31,AE31,AG31,AI31),1)</f>
        <v>6.416666666666667</v>
      </c>
      <c r="AK31" s="64">
        <v>0</v>
      </c>
      <c r="AL31" s="39">
        <v>0</v>
      </c>
      <c r="AM31" s="39">
        <v>0</v>
      </c>
      <c r="AN31" s="38">
        <f t="shared" si="13"/>
        <v>0</v>
      </c>
      <c r="AO31" s="32">
        <f t="shared" si="14"/>
        <v>12.336666666666666</v>
      </c>
      <c r="AP31" s="27">
        <f t="shared" si="15"/>
        <v>6.416666666666667</v>
      </c>
      <c r="AQ31" s="27">
        <f>SMALL((L31,G31,S31,Z31,AJ31,AN31),1)</f>
        <v>0</v>
      </c>
      <c r="AR31" s="27">
        <f>SMALL((L31,G31,S31,Z31,AJ31,AN31),2)</f>
        <v>0</v>
      </c>
      <c r="AS31" s="33">
        <f t="shared" si="16"/>
        <v>6.416666666666667</v>
      </c>
    </row>
    <row r="32" spans="1:45" ht="12.75">
      <c r="A32" s="21" t="s">
        <v>31</v>
      </c>
      <c r="B32" s="3" t="s">
        <v>32</v>
      </c>
      <c r="C32" s="36" t="s">
        <v>86</v>
      </c>
      <c r="D32" s="27">
        <f t="shared" si="0"/>
        <v>0</v>
      </c>
      <c r="E32" s="37">
        <v>0</v>
      </c>
      <c r="F32" s="27">
        <f t="shared" si="1"/>
        <v>0</v>
      </c>
      <c r="G32" s="38">
        <f>LARGE((D32,F32),1)</f>
        <v>0</v>
      </c>
      <c r="H32" s="37">
        <v>56.6</v>
      </c>
      <c r="I32" s="27">
        <f t="shared" si="2"/>
        <v>0</v>
      </c>
      <c r="J32" s="36" t="s">
        <v>87</v>
      </c>
      <c r="K32" s="27">
        <f t="shared" si="3"/>
        <v>0</v>
      </c>
      <c r="L32" s="38">
        <f>LARGE((I32,K32),1)</f>
        <v>0</v>
      </c>
      <c r="M32" s="37">
        <v>14.5</v>
      </c>
      <c r="N32" s="27">
        <f t="shared" si="4"/>
        <v>0</v>
      </c>
      <c r="O32" s="37">
        <v>22</v>
      </c>
      <c r="P32" s="27">
        <f t="shared" si="5"/>
        <v>0</v>
      </c>
      <c r="Q32" s="37">
        <v>540</v>
      </c>
      <c r="R32" s="27">
        <f t="shared" si="6"/>
        <v>0</v>
      </c>
      <c r="S32" s="38">
        <f>LARGE((N32,P32,R32),1)</f>
        <v>0</v>
      </c>
      <c r="T32" s="37">
        <v>1.3</v>
      </c>
      <c r="U32" s="27">
        <f t="shared" si="7"/>
        <v>0</v>
      </c>
      <c r="V32" s="37">
        <v>0.8</v>
      </c>
      <c r="W32" s="27">
        <f t="shared" si="8"/>
        <v>0</v>
      </c>
      <c r="X32" s="37">
        <v>2.5</v>
      </c>
      <c r="Y32" s="27">
        <f t="shared" si="9"/>
        <v>0</v>
      </c>
      <c r="Z32" s="38">
        <f>LARGE((U32,W32,Y32),1)</f>
        <v>0</v>
      </c>
      <c r="AA32" s="96" t="s">
        <v>88</v>
      </c>
      <c r="AB32" s="97">
        <f t="shared" si="10"/>
        <v>0</v>
      </c>
      <c r="AC32" s="97"/>
      <c r="AD32" s="36">
        <v>42.7</v>
      </c>
      <c r="AE32" s="27">
        <f t="shared" si="11"/>
        <v>6.616666666666667</v>
      </c>
      <c r="AF32" s="91">
        <v>30.18</v>
      </c>
      <c r="AG32" s="89">
        <f t="shared" si="17"/>
        <v>7.636</v>
      </c>
      <c r="AH32" s="37">
        <v>11</v>
      </c>
      <c r="AI32" s="27">
        <f t="shared" si="12"/>
        <v>0</v>
      </c>
      <c r="AJ32" s="33">
        <f>LARGE((AB32,AE32,AG32,AI32),1)</f>
        <v>7.636</v>
      </c>
      <c r="AK32" s="64">
        <v>0</v>
      </c>
      <c r="AL32" s="39">
        <v>0</v>
      </c>
      <c r="AM32" s="39">
        <v>0</v>
      </c>
      <c r="AN32" s="38">
        <f t="shared" si="13"/>
        <v>0</v>
      </c>
      <c r="AO32" s="32">
        <f t="shared" si="14"/>
        <v>14.252666666666666</v>
      </c>
      <c r="AP32" s="27">
        <f t="shared" si="15"/>
        <v>7.636</v>
      </c>
      <c r="AQ32" s="27">
        <f>SMALL((L32,G32,S32,Z32,AJ32,AN32),1)</f>
        <v>0</v>
      </c>
      <c r="AR32" s="27">
        <f>SMALL((L32,G32,S32,Z32,AJ32,AN32),2)</f>
        <v>0</v>
      </c>
      <c r="AS32" s="33">
        <f t="shared" si="16"/>
        <v>7.636</v>
      </c>
    </row>
    <row r="33" spans="1:45" ht="12.75">
      <c r="A33" s="21" t="s">
        <v>33</v>
      </c>
      <c r="B33" s="3" t="s">
        <v>34</v>
      </c>
      <c r="C33" s="36" t="s">
        <v>86</v>
      </c>
      <c r="D33" s="27">
        <f t="shared" si="0"/>
        <v>0</v>
      </c>
      <c r="E33" s="37">
        <v>0</v>
      </c>
      <c r="F33" s="27">
        <f t="shared" si="1"/>
        <v>0</v>
      </c>
      <c r="G33" s="38">
        <f>LARGE((D33,F33),1)</f>
        <v>0</v>
      </c>
      <c r="H33" s="37">
        <v>56.6</v>
      </c>
      <c r="I33" s="27">
        <f t="shared" si="2"/>
        <v>0</v>
      </c>
      <c r="J33" s="36" t="s">
        <v>87</v>
      </c>
      <c r="K33" s="27">
        <f t="shared" si="3"/>
        <v>0</v>
      </c>
      <c r="L33" s="38">
        <f>LARGE((I33,K33),1)</f>
        <v>0</v>
      </c>
      <c r="M33" s="37">
        <v>14.5</v>
      </c>
      <c r="N33" s="27">
        <f t="shared" si="4"/>
        <v>0</v>
      </c>
      <c r="O33" s="37">
        <v>22</v>
      </c>
      <c r="P33" s="27">
        <f t="shared" si="5"/>
        <v>0</v>
      </c>
      <c r="Q33" s="37">
        <v>540</v>
      </c>
      <c r="R33" s="27">
        <f t="shared" si="6"/>
        <v>0</v>
      </c>
      <c r="S33" s="38">
        <f>LARGE((N33,P33,R33),1)</f>
        <v>0</v>
      </c>
      <c r="T33" s="37">
        <v>1.3</v>
      </c>
      <c r="U33" s="27">
        <f t="shared" si="7"/>
        <v>0</v>
      </c>
      <c r="V33" s="37">
        <v>0.8</v>
      </c>
      <c r="W33" s="27">
        <f t="shared" si="8"/>
        <v>0</v>
      </c>
      <c r="X33" s="37">
        <v>2.5</v>
      </c>
      <c r="Y33" s="27">
        <f t="shared" si="9"/>
        <v>0</v>
      </c>
      <c r="Z33" s="38">
        <f>LARGE((U33,W33,Y33),1)</f>
        <v>0</v>
      </c>
      <c r="AA33" s="96" t="s">
        <v>88</v>
      </c>
      <c r="AB33" s="97">
        <f t="shared" si="10"/>
        <v>0</v>
      </c>
      <c r="AC33" s="97"/>
      <c r="AD33" s="36">
        <v>3</v>
      </c>
      <c r="AE33" s="27">
        <f t="shared" si="11"/>
        <v>0</v>
      </c>
      <c r="AF33" s="36" t="s">
        <v>95</v>
      </c>
      <c r="AG33" s="27">
        <f t="shared" si="17"/>
        <v>0</v>
      </c>
      <c r="AH33" s="37">
        <v>11</v>
      </c>
      <c r="AI33" s="27">
        <f t="shared" si="12"/>
        <v>0</v>
      </c>
      <c r="AJ33" s="33">
        <f>LARGE((AB33,AE33,AG33,AI33),1)</f>
        <v>0</v>
      </c>
      <c r="AK33" s="64">
        <v>0</v>
      </c>
      <c r="AL33" s="39">
        <v>0</v>
      </c>
      <c r="AM33" s="39">
        <v>0</v>
      </c>
      <c r="AN33" s="38">
        <f t="shared" si="13"/>
        <v>0</v>
      </c>
      <c r="AO33" s="32">
        <f t="shared" si="14"/>
        <v>0</v>
      </c>
      <c r="AP33" s="27">
        <f t="shared" si="15"/>
        <v>0</v>
      </c>
      <c r="AQ33" s="27">
        <f>SMALL((L33,G33,S33,Z33,AJ33,AN33),1)</f>
        <v>0</v>
      </c>
      <c r="AR33" s="27">
        <f>SMALL((L33,G33,S33,Z33,AJ33,AN33),2)</f>
        <v>0</v>
      </c>
      <c r="AS33" s="33">
        <f t="shared" si="16"/>
        <v>0</v>
      </c>
    </row>
    <row r="34" spans="1:45" ht="12.75">
      <c r="A34" s="21" t="s">
        <v>33</v>
      </c>
      <c r="B34" s="3" t="s">
        <v>35</v>
      </c>
      <c r="C34" s="36" t="s">
        <v>86</v>
      </c>
      <c r="D34" s="27">
        <f t="shared" si="0"/>
        <v>0</v>
      </c>
      <c r="E34" s="37">
        <v>0</v>
      </c>
      <c r="F34" s="27">
        <f t="shared" si="1"/>
        <v>0</v>
      </c>
      <c r="G34" s="38">
        <f>LARGE((D34,F34),1)</f>
        <v>0</v>
      </c>
      <c r="H34" s="37">
        <v>56.6</v>
      </c>
      <c r="I34" s="27">
        <f t="shared" si="2"/>
        <v>0</v>
      </c>
      <c r="J34" s="36" t="s">
        <v>87</v>
      </c>
      <c r="K34" s="27">
        <f t="shared" si="3"/>
        <v>0</v>
      </c>
      <c r="L34" s="38">
        <f>LARGE((I34,K34),1)</f>
        <v>0</v>
      </c>
      <c r="M34" s="37">
        <v>14.5</v>
      </c>
      <c r="N34" s="27">
        <f t="shared" si="4"/>
        <v>0</v>
      </c>
      <c r="O34" s="37">
        <v>22</v>
      </c>
      <c r="P34" s="27">
        <f t="shared" si="5"/>
        <v>0</v>
      </c>
      <c r="Q34" s="37">
        <v>540</v>
      </c>
      <c r="R34" s="27">
        <f t="shared" si="6"/>
        <v>0</v>
      </c>
      <c r="S34" s="38">
        <f>LARGE((N34,P34,R34),1)</f>
        <v>0</v>
      </c>
      <c r="T34" s="37">
        <v>1.3</v>
      </c>
      <c r="U34" s="27">
        <f t="shared" si="7"/>
        <v>0</v>
      </c>
      <c r="V34" s="37">
        <v>0.8</v>
      </c>
      <c r="W34" s="27">
        <f t="shared" si="8"/>
        <v>0</v>
      </c>
      <c r="X34" s="37">
        <v>2.5</v>
      </c>
      <c r="Y34" s="27">
        <f t="shared" si="9"/>
        <v>0</v>
      </c>
      <c r="Z34" s="38">
        <f>LARGE((U34,W34,Y34),1)</f>
        <v>0</v>
      </c>
      <c r="AA34" s="96" t="s">
        <v>88</v>
      </c>
      <c r="AB34" s="97">
        <f t="shared" si="10"/>
        <v>0</v>
      </c>
      <c r="AC34" s="97"/>
      <c r="AD34" s="36">
        <v>57.81</v>
      </c>
      <c r="AE34" s="27">
        <f t="shared" si="11"/>
        <v>9.135</v>
      </c>
      <c r="AF34" s="36">
        <v>28.6</v>
      </c>
      <c r="AG34" s="27">
        <f t="shared" si="17"/>
        <v>7.32</v>
      </c>
      <c r="AH34" s="37">
        <v>11</v>
      </c>
      <c r="AI34" s="27">
        <f t="shared" si="12"/>
        <v>0</v>
      </c>
      <c r="AJ34" s="33">
        <f>LARGE((AB34,AE34,AG34,AI34),1)</f>
        <v>9.135</v>
      </c>
      <c r="AK34" s="64">
        <v>0</v>
      </c>
      <c r="AL34" s="39">
        <v>0</v>
      </c>
      <c r="AM34" s="39">
        <v>0</v>
      </c>
      <c r="AN34" s="38">
        <f t="shared" si="13"/>
        <v>0</v>
      </c>
      <c r="AO34" s="32">
        <f t="shared" si="14"/>
        <v>16.455</v>
      </c>
      <c r="AP34" s="27">
        <f t="shared" si="15"/>
        <v>9.135</v>
      </c>
      <c r="AQ34" s="27">
        <f>SMALL((L34,G34,S34,Z34,AJ34,AN34),1)</f>
        <v>0</v>
      </c>
      <c r="AR34" s="27">
        <f>SMALL((L34,G34,S34,Z34,AJ34,AN34),2)</f>
        <v>0</v>
      </c>
      <c r="AS34" s="33">
        <f t="shared" si="16"/>
        <v>9.135</v>
      </c>
    </row>
    <row r="35" spans="1:45" ht="12.75">
      <c r="A35" s="21" t="s">
        <v>36</v>
      </c>
      <c r="B35" s="3" t="s">
        <v>37</v>
      </c>
      <c r="C35" s="36" t="s">
        <v>86</v>
      </c>
      <c r="D35" s="27">
        <f t="shared" si="0"/>
        <v>0</v>
      </c>
      <c r="E35" s="37">
        <v>0</v>
      </c>
      <c r="F35" s="27">
        <f t="shared" si="1"/>
        <v>0</v>
      </c>
      <c r="G35" s="38">
        <f>LARGE((D35,F35),1)</f>
        <v>0</v>
      </c>
      <c r="H35" s="37">
        <v>56.6</v>
      </c>
      <c r="I35" s="27">
        <f t="shared" si="2"/>
        <v>0</v>
      </c>
      <c r="J35" s="36" t="s">
        <v>87</v>
      </c>
      <c r="K35" s="27">
        <f t="shared" si="3"/>
        <v>0</v>
      </c>
      <c r="L35" s="38">
        <f>LARGE((I35,K35),1)</f>
        <v>0</v>
      </c>
      <c r="M35" s="37">
        <v>14.5</v>
      </c>
      <c r="N35" s="27">
        <f t="shared" si="4"/>
        <v>0</v>
      </c>
      <c r="O35" s="37">
        <v>22</v>
      </c>
      <c r="P35" s="27">
        <f t="shared" si="5"/>
        <v>0</v>
      </c>
      <c r="Q35" s="37">
        <v>540</v>
      </c>
      <c r="R35" s="27">
        <f t="shared" si="6"/>
        <v>0</v>
      </c>
      <c r="S35" s="38">
        <f>LARGE((N35,P35,R35),1)</f>
        <v>0</v>
      </c>
      <c r="T35" s="37">
        <v>1.3</v>
      </c>
      <c r="U35" s="27">
        <f t="shared" si="7"/>
        <v>0</v>
      </c>
      <c r="V35" s="37">
        <v>0.8</v>
      </c>
      <c r="W35" s="27">
        <f t="shared" si="8"/>
        <v>0</v>
      </c>
      <c r="X35" s="37">
        <v>2.5</v>
      </c>
      <c r="Y35" s="27">
        <f t="shared" si="9"/>
        <v>0</v>
      </c>
      <c r="Z35" s="38">
        <f>LARGE((U35,W35,Y35),1)</f>
        <v>0</v>
      </c>
      <c r="AA35" s="96" t="s">
        <v>88</v>
      </c>
      <c r="AB35" s="97">
        <f t="shared" si="10"/>
        <v>0</v>
      </c>
      <c r="AC35" s="97"/>
      <c r="AD35" s="36">
        <v>45.35</v>
      </c>
      <c r="AE35" s="27">
        <f t="shared" si="11"/>
        <v>7.058333333333334</v>
      </c>
      <c r="AF35" s="36" t="s">
        <v>95</v>
      </c>
      <c r="AG35" s="27">
        <f t="shared" si="17"/>
        <v>0</v>
      </c>
      <c r="AH35" s="37">
        <v>11</v>
      </c>
      <c r="AI35" s="27">
        <f t="shared" si="12"/>
        <v>0</v>
      </c>
      <c r="AJ35" s="33">
        <f>LARGE((AB35,AE35,AG35,AI35),1)</f>
        <v>7.058333333333334</v>
      </c>
      <c r="AK35" s="64">
        <v>0</v>
      </c>
      <c r="AL35" s="39">
        <v>0</v>
      </c>
      <c r="AM35" s="39">
        <v>0</v>
      </c>
      <c r="AN35" s="38">
        <f t="shared" si="13"/>
        <v>0</v>
      </c>
      <c r="AO35" s="32">
        <f t="shared" si="14"/>
        <v>7.058333333333334</v>
      </c>
      <c r="AP35" s="27">
        <f t="shared" si="15"/>
        <v>7.058333333333334</v>
      </c>
      <c r="AQ35" s="27">
        <f>SMALL((L35,G35,S35,Z35,AJ35,AN35),1)</f>
        <v>0</v>
      </c>
      <c r="AR35" s="27">
        <f>SMALL((L35,G35,S35,Z35,AJ35,AN35),2)</f>
        <v>0</v>
      </c>
      <c r="AS35" s="33">
        <f t="shared" si="16"/>
        <v>7.058333333333334</v>
      </c>
    </row>
    <row r="36" spans="1:45" ht="12.75">
      <c r="A36" s="21" t="s">
        <v>36</v>
      </c>
      <c r="B36" s="3" t="s">
        <v>13</v>
      </c>
      <c r="C36" s="36" t="s">
        <v>86</v>
      </c>
      <c r="D36" s="27">
        <f t="shared" si="0"/>
        <v>0</v>
      </c>
      <c r="E36" s="37">
        <v>0</v>
      </c>
      <c r="F36" s="27">
        <f t="shared" si="1"/>
        <v>0</v>
      </c>
      <c r="G36" s="38">
        <f>LARGE((D36,F36),1)</f>
        <v>0</v>
      </c>
      <c r="H36" s="37">
        <v>56.6</v>
      </c>
      <c r="I36" s="27">
        <f t="shared" si="2"/>
        <v>0</v>
      </c>
      <c r="J36" s="36" t="s">
        <v>87</v>
      </c>
      <c r="K36" s="27">
        <f t="shared" si="3"/>
        <v>0</v>
      </c>
      <c r="L36" s="38">
        <f>LARGE((I36,K36),1)</f>
        <v>0</v>
      </c>
      <c r="M36" s="37">
        <v>14.5</v>
      </c>
      <c r="N36" s="27">
        <f t="shared" si="4"/>
        <v>0</v>
      </c>
      <c r="O36" s="37">
        <v>22</v>
      </c>
      <c r="P36" s="27">
        <f t="shared" si="5"/>
        <v>0</v>
      </c>
      <c r="Q36" s="37">
        <v>540</v>
      </c>
      <c r="R36" s="27">
        <f t="shared" si="6"/>
        <v>0</v>
      </c>
      <c r="S36" s="38">
        <f>LARGE((N36,P36,R36),1)</f>
        <v>0</v>
      </c>
      <c r="T36" s="37">
        <v>1.3</v>
      </c>
      <c r="U36" s="27">
        <f t="shared" si="7"/>
        <v>0</v>
      </c>
      <c r="V36" s="37">
        <v>0.8</v>
      </c>
      <c r="W36" s="27">
        <f t="shared" si="8"/>
        <v>0</v>
      </c>
      <c r="X36" s="37">
        <v>2.5</v>
      </c>
      <c r="Y36" s="27">
        <f t="shared" si="9"/>
        <v>0</v>
      </c>
      <c r="Z36" s="38">
        <f>LARGE((U36,W36,Y36),1)</f>
        <v>0</v>
      </c>
      <c r="AA36" s="96" t="s">
        <v>88</v>
      </c>
      <c r="AB36" s="97">
        <f t="shared" si="10"/>
        <v>0</v>
      </c>
      <c r="AC36" s="97"/>
      <c r="AD36" s="36">
        <v>50.2</v>
      </c>
      <c r="AE36" s="27">
        <f t="shared" si="11"/>
        <v>7.866666666666667</v>
      </c>
      <c r="AF36" s="36" t="s">
        <v>95</v>
      </c>
      <c r="AG36" s="27">
        <f t="shared" si="17"/>
        <v>0</v>
      </c>
      <c r="AH36" s="37">
        <v>11</v>
      </c>
      <c r="AI36" s="27">
        <f t="shared" si="12"/>
        <v>0</v>
      </c>
      <c r="AJ36" s="33">
        <f>LARGE((AB36,AE36,AG36,AI36),1)</f>
        <v>7.866666666666667</v>
      </c>
      <c r="AK36" s="64">
        <v>0</v>
      </c>
      <c r="AL36" s="39">
        <v>0</v>
      </c>
      <c r="AM36" s="39">
        <v>0</v>
      </c>
      <c r="AN36" s="38">
        <f t="shared" si="13"/>
        <v>0</v>
      </c>
      <c r="AO36" s="32">
        <f t="shared" si="14"/>
        <v>7.866666666666667</v>
      </c>
      <c r="AP36" s="27">
        <f t="shared" si="15"/>
        <v>7.866666666666667</v>
      </c>
      <c r="AQ36" s="27">
        <f>SMALL((L36,G36,S36,Z36,AJ36,AN36),1)</f>
        <v>0</v>
      </c>
      <c r="AR36" s="27">
        <f>SMALL((L36,G36,S36,Z36,AJ36,AN36),2)</f>
        <v>0</v>
      </c>
      <c r="AS36" s="33">
        <f t="shared" si="16"/>
        <v>7.866666666666667</v>
      </c>
    </row>
    <row r="37" spans="1:45" ht="12.75">
      <c r="A37" s="21" t="s">
        <v>38</v>
      </c>
      <c r="B37" s="3" t="s">
        <v>11</v>
      </c>
      <c r="C37" s="36" t="s">
        <v>86</v>
      </c>
      <c r="D37" s="27">
        <f t="shared" si="0"/>
        <v>0</v>
      </c>
      <c r="E37" s="37">
        <v>0</v>
      </c>
      <c r="F37" s="27">
        <f t="shared" si="1"/>
        <v>0</v>
      </c>
      <c r="G37" s="38">
        <f>LARGE((D37,F37),1)</f>
        <v>0</v>
      </c>
      <c r="H37" s="37">
        <v>56.6</v>
      </c>
      <c r="I37" s="27">
        <f t="shared" si="2"/>
        <v>0</v>
      </c>
      <c r="J37" s="36" t="s">
        <v>87</v>
      </c>
      <c r="K37" s="27">
        <f t="shared" si="3"/>
        <v>0</v>
      </c>
      <c r="L37" s="38">
        <f>LARGE((I37,K37),1)</f>
        <v>0</v>
      </c>
      <c r="M37" s="37">
        <v>14.5</v>
      </c>
      <c r="N37" s="27">
        <f t="shared" si="4"/>
        <v>0</v>
      </c>
      <c r="O37" s="37">
        <v>22</v>
      </c>
      <c r="P37" s="27">
        <f t="shared" si="5"/>
        <v>0</v>
      </c>
      <c r="Q37" s="37">
        <v>540</v>
      </c>
      <c r="R37" s="27">
        <f t="shared" si="6"/>
        <v>0</v>
      </c>
      <c r="S37" s="38">
        <f>LARGE((N37,P37,R37),1)</f>
        <v>0</v>
      </c>
      <c r="T37" s="37">
        <v>1.3</v>
      </c>
      <c r="U37" s="27">
        <f t="shared" si="7"/>
        <v>0</v>
      </c>
      <c r="V37" s="37">
        <v>0.8</v>
      </c>
      <c r="W37" s="27">
        <f t="shared" si="8"/>
        <v>0</v>
      </c>
      <c r="X37" s="37">
        <v>2.5</v>
      </c>
      <c r="Y37" s="27">
        <f t="shared" si="9"/>
        <v>0</v>
      </c>
      <c r="Z37" s="38">
        <f>LARGE((U37,W37,Y37),1)</f>
        <v>0</v>
      </c>
      <c r="AA37" s="96" t="s">
        <v>88</v>
      </c>
      <c r="AB37" s="97">
        <f t="shared" si="10"/>
        <v>0</v>
      </c>
      <c r="AC37" s="97"/>
      <c r="AD37" s="36">
        <v>35.96</v>
      </c>
      <c r="AE37" s="27">
        <f t="shared" si="11"/>
        <v>5.493333333333333</v>
      </c>
      <c r="AF37" s="36" t="s">
        <v>95</v>
      </c>
      <c r="AG37" s="27">
        <f t="shared" si="17"/>
        <v>0</v>
      </c>
      <c r="AH37" s="37">
        <v>11</v>
      </c>
      <c r="AI37" s="27">
        <f t="shared" si="12"/>
        <v>0</v>
      </c>
      <c r="AJ37" s="33">
        <f>LARGE((AB37,AE37,AG37,AI37),1)</f>
        <v>5.493333333333333</v>
      </c>
      <c r="AK37" s="64">
        <v>0</v>
      </c>
      <c r="AL37" s="39">
        <v>0</v>
      </c>
      <c r="AM37" s="39">
        <v>0</v>
      </c>
      <c r="AN37" s="38">
        <f t="shared" si="13"/>
        <v>0</v>
      </c>
      <c r="AO37" s="32">
        <f t="shared" si="14"/>
        <v>5.493333333333333</v>
      </c>
      <c r="AP37" s="27">
        <f t="shared" si="15"/>
        <v>5.493333333333333</v>
      </c>
      <c r="AQ37" s="27">
        <f>SMALL((L37,G37,S37,Z37,AJ37,AN37),1)</f>
        <v>0</v>
      </c>
      <c r="AR37" s="27">
        <f>SMALL((L37,G37,S37,Z37,AJ37,AN37),2)</f>
        <v>0</v>
      </c>
      <c r="AS37" s="33">
        <f t="shared" si="16"/>
        <v>5.493333333333333</v>
      </c>
    </row>
    <row r="38" spans="1:45" ht="12.75">
      <c r="A38" s="21" t="s">
        <v>47</v>
      </c>
      <c r="B38" s="3" t="s">
        <v>48</v>
      </c>
      <c r="C38" s="36" t="s">
        <v>86</v>
      </c>
      <c r="D38" s="27">
        <f t="shared" si="0"/>
        <v>0</v>
      </c>
      <c r="E38" s="37">
        <v>0</v>
      </c>
      <c r="F38" s="27">
        <f t="shared" si="1"/>
        <v>0</v>
      </c>
      <c r="G38" s="38">
        <f>LARGE((D38,F38),1)</f>
        <v>0</v>
      </c>
      <c r="H38" s="37">
        <v>56.6</v>
      </c>
      <c r="I38" s="27">
        <f t="shared" si="2"/>
        <v>0</v>
      </c>
      <c r="J38" s="36" t="s">
        <v>87</v>
      </c>
      <c r="K38" s="27">
        <f t="shared" si="3"/>
        <v>0</v>
      </c>
      <c r="L38" s="38">
        <f>LARGE((I38,K38),1)</f>
        <v>0</v>
      </c>
      <c r="M38" s="37">
        <v>14.5</v>
      </c>
      <c r="N38" s="27">
        <f t="shared" si="4"/>
        <v>0</v>
      </c>
      <c r="O38" s="37">
        <v>22</v>
      </c>
      <c r="P38" s="27">
        <f t="shared" si="5"/>
        <v>0</v>
      </c>
      <c r="Q38" s="37">
        <v>540</v>
      </c>
      <c r="R38" s="27">
        <f t="shared" si="6"/>
        <v>0</v>
      </c>
      <c r="S38" s="38">
        <f>LARGE((N38,P38,R38),1)</f>
        <v>0</v>
      </c>
      <c r="T38" s="37">
        <v>1.3</v>
      </c>
      <c r="U38" s="27">
        <f t="shared" si="7"/>
        <v>0</v>
      </c>
      <c r="V38" s="37">
        <v>0.8</v>
      </c>
      <c r="W38" s="27">
        <f t="shared" si="8"/>
        <v>0</v>
      </c>
      <c r="X38" s="37">
        <v>2.5</v>
      </c>
      <c r="Y38" s="27">
        <f t="shared" si="9"/>
        <v>0</v>
      </c>
      <c r="Z38" s="38">
        <f>LARGE((U38,W38,Y38),1)</f>
        <v>0</v>
      </c>
      <c r="AA38" s="96" t="s">
        <v>88</v>
      </c>
      <c r="AB38" s="97">
        <f t="shared" si="10"/>
        <v>0</v>
      </c>
      <c r="AC38" s="97"/>
      <c r="AD38" s="36">
        <v>3</v>
      </c>
      <c r="AE38" s="27">
        <f t="shared" si="11"/>
        <v>0</v>
      </c>
      <c r="AF38" s="36" t="s">
        <v>95</v>
      </c>
      <c r="AG38" s="27">
        <f t="shared" si="17"/>
        <v>0</v>
      </c>
      <c r="AH38" s="37">
        <v>11</v>
      </c>
      <c r="AI38" s="27">
        <f t="shared" si="12"/>
        <v>0</v>
      </c>
      <c r="AJ38" s="33">
        <f>LARGE((AB38,AE38,AG38,AI38),1)</f>
        <v>0</v>
      </c>
      <c r="AK38" s="64">
        <v>0</v>
      </c>
      <c r="AL38" s="39">
        <v>0</v>
      </c>
      <c r="AM38" s="39">
        <v>0</v>
      </c>
      <c r="AN38" s="38">
        <f t="shared" si="13"/>
        <v>0</v>
      </c>
      <c r="AO38" s="32">
        <f t="shared" si="14"/>
        <v>0</v>
      </c>
      <c r="AP38" s="27">
        <f t="shared" si="15"/>
        <v>0</v>
      </c>
      <c r="AQ38" s="27">
        <f>SMALL((L38,G38,S38,Z38,AJ38,AN38),1)</f>
        <v>0</v>
      </c>
      <c r="AR38" s="27">
        <f>SMALL((L38,G38,S38,Z38,AJ38,AN38),2)</f>
        <v>0</v>
      </c>
      <c r="AS38" s="33">
        <f t="shared" si="16"/>
        <v>0</v>
      </c>
    </row>
    <row r="39" spans="1:45" ht="12.75">
      <c r="A39" s="21" t="s">
        <v>39</v>
      </c>
      <c r="B39" s="3" t="s">
        <v>40</v>
      </c>
      <c r="C39" s="36" t="s">
        <v>86</v>
      </c>
      <c r="D39" s="27">
        <f t="shared" si="0"/>
        <v>0</v>
      </c>
      <c r="E39" s="37">
        <v>0</v>
      </c>
      <c r="F39" s="27">
        <f t="shared" si="1"/>
        <v>0</v>
      </c>
      <c r="G39" s="38">
        <f>LARGE((D39,F39),1)</f>
        <v>0</v>
      </c>
      <c r="H39" s="37">
        <v>56.6</v>
      </c>
      <c r="I39" s="27">
        <f t="shared" si="2"/>
        <v>0</v>
      </c>
      <c r="J39" s="36" t="s">
        <v>87</v>
      </c>
      <c r="K39" s="27">
        <f t="shared" si="3"/>
        <v>0</v>
      </c>
      <c r="L39" s="38">
        <f>LARGE((I39,K39),1)</f>
        <v>0</v>
      </c>
      <c r="M39" s="37">
        <v>14.5</v>
      </c>
      <c r="N39" s="27">
        <f t="shared" si="4"/>
        <v>0</v>
      </c>
      <c r="O39" s="37">
        <v>22</v>
      </c>
      <c r="P39" s="27">
        <f t="shared" si="5"/>
        <v>0</v>
      </c>
      <c r="Q39" s="37">
        <v>540</v>
      </c>
      <c r="R39" s="27">
        <f t="shared" si="6"/>
        <v>0</v>
      </c>
      <c r="S39" s="38">
        <f>LARGE((N39,P39,R39),1)</f>
        <v>0</v>
      </c>
      <c r="T39" s="37">
        <v>1.3</v>
      </c>
      <c r="U39" s="27">
        <f t="shared" si="7"/>
        <v>0</v>
      </c>
      <c r="V39" s="37">
        <v>0.8</v>
      </c>
      <c r="W39" s="27">
        <f t="shared" si="8"/>
        <v>0</v>
      </c>
      <c r="X39" s="37">
        <v>2.5</v>
      </c>
      <c r="Y39" s="27">
        <f t="shared" si="9"/>
        <v>0</v>
      </c>
      <c r="Z39" s="38">
        <f>LARGE((U39,W39,Y39),1)</f>
        <v>0</v>
      </c>
      <c r="AA39" s="96" t="s">
        <v>88</v>
      </c>
      <c r="AB39" s="97">
        <f t="shared" si="10"/>
        <v>0</v>
      </c>
      <c r="AC39" s="97"/>
      <c r="AD39" s="36">
        <v>3</v>
      </c>
      <c r="AE39" s="27">
        <f t="shared" si="11"/>
        <v>0</v>
      </c>
      <c r="AF39" s="36">
        <v>25</v>
      </c>
      <c r="AG39" s="27">
        <f t="shared" si="17"/>
        <v>6.6</v>
      </c>
      <c r="AH39" s="37">
        <v>11</v>
      </c>
      <c r="AI39" s="27">
        <f t="shared" si="12"/>
        <v>0</v>
      </c>
      <c r="AJ39" s="33">
        <f>LARGE((AB39,AE39,AG39,AI39),1)</f>
        <v>6.6</v>
      </c>
      <c r="AK39" s="64">
        <v>0</v>
      </c>
      <c r="AL39" s="39">
        <v>0</v>
      </c>
      <c r="AM39" s="39">
        <v>0</v>
      </c>
      <c r="AN39" s="38">
        <f t="shared" si="13"/>
        <v>0</v>
      </c>
      <c r="AO39" s="32">
        <f t="shared" si="14"/>
        <v>6.6</v>
      </c>
      <c r="AP39" s="27">
        <f t="shared" si="15"/>
        <v>6.6</v>
      </c>
      <c r="AQ39" s="27">
        <f>SMALL((L39,G39,S39,Z39,AJ39,AN39),1)</f>
        <v>0</v>
      </c>
      <c r="AR39" s="27">
        <f>SMALL((L39,G39,S39,Z39,AJ39,AN39),2)</f>
        <v>0</v>
      </c>
      <c r="AS39" s="33">
        <f t="shared" si="16"/>
        <v>6.6</v>
      </c>
    </row>
    <row r="40" spans="1:45" ht="12.75">
      <c r="A40" s="21" t="s">
        <v>25</v>
      </c>
      <c r="B40" s="3" t="s">
        <v>26</v>
      </c>
      <c r="C40" s="36" t="s">
        <v>86</v>
      </c>
      <c r="D40" s="27">
        <f t="shared" si="0"/>
        <v>0</v>
      </c>
      <c r="E40" s="37">
        <v>0</v>
      </c>
      <c r="F40" s="27">
        <f t="shared" si="1"/>
        <v>0</v>
      </c>
      <c r="G40" s="38">
        <f>LARGE((D40,F40),1)</f>
        <v>0</v>
      </c>
      <c r="H40" s="37">
        <v>56.6</v>
      </c>
      <c r="I40" s="27">
        <f t="shared" si="2"/>
        <v>0</v>
      </c>
      <c r="J40" s="36" t="s">
        <v>87</v>
      </c>
      <c r="K40" s="27">
        <f t="shared" si="3"/>
        <v>0</v>
      </c>
      <c r="L40" s="38">
        <f>LARGE((I40,K40),1)</f>
        <v>0</v>
      </c>
      <c r="M40" s="37">
        <v>14.5</v>
      </c>
      <c r="N40" s="27">
        <f t="shared" si="4"/>
        <v>0</v>
      </c>
      <c r="O40" s="37">
        <v>22</v>
      </c>
      <c r="P40" s="27">
        <f t="shared" si="5"/>
        <v>0</v>
      </c>
      <c r="Q40" s="37">
        <v>540</v>
      </c>
      <c r="R40" s="27">
        <f t="shared" si="6"/>
        <v>0</v>
      </c>
      <c r="S40" s="38">
        <f>LARGE((N40,P40,R40),1)</f>
        <v>0</v>
      </c>
      <c r="T40" s="37">
        <v>1.3</v>
      </c>
      <c r="U40" s="27">
        <f t="shared" si="7"/>
        <v>0</v>
      </c>
      <c r="V40" s="37">
        <v>0.8</v>
      </c>
      <c r="W40" s="27">
        <f t="shared" si="8"/>
        <v>0</v>
      </c>
      <c r="X40" s="37">
        <v>2.5</v>
      </c>
      <c r="Y40" s="27">
        <f t="shared" si="9"/>
        <v>0</v>
      </c>
      <c r="Z40" s="38">
        <f>LARGE((U40,W40,Y40),1)</f>
        <v>0</v>
      </c>
      <c r="AA40" s="96" t="s">
        <v>88</v>
      </c>
      <c r="AB40" s="97">
        <f t="shared" si="10"/>
        <v>0</v>
      </c>
      <c r="AC40" s="97"/>
      <c r="AD40" s="36">
        <v>3</v>
      </c>
      <c r="AE40" s="27">
        <f t="shared" si="11"/>
        <v>0</v>
      </c>
      <c r="AF40" s="36" t="s">
        <v>95</v>
      </c>
      <c r="AG40" s="27">
        <f t="shared" si="17"/>
        <v>0</v>
      </c>
      <c r="AH40" s="37">
        <v>11</v>
      </c>
      <c r="AI40" s="27">
        <f t="shared" si="12"/>
        <v>0</v>
      </c>
      <c r="AJ40" s="33">
        <f>LARGE((AB40,AE40,AG40,AI40),1)</f>
        <v>0</v>
      </c>
      <c r="AK40" s="64">
        <v>0</v>
      </c>
      <c r="AL40" s="39">
        <v>0</v>
      </c>
      <c r="AM40" s="39">
        <v>0</v>
      </c>
      <c r="AN40" s="38">
        <f t="shared" si="13"/>
        <v>0</v>
      </c>
      <c r="AO40" s="32">
        <f t="shared" si="14"/>
        <v>0</v>
      </c>
      <c r="AP40" s="27">
        <f t="shared" si="15"/>
        <v>0</v>
      </c>
      <c r="AQ40" s="27">
        <f>SMALL((L40,G40,S40,Z40,AJ40,AN40),1)</f>
        <v>0</v>
      </c>
      <c r="AR40" s="27">
        <f>SMALL((L40,G40,S40,Z40,AJ40,AN40),2)</f>
        <v>0</v>
      </c>
      <c r="AS40" s="33">
        <f t="shared" si="16"/>
        <v>0</v>
      </c>
    </row>
    <row r="41" spans="1:45" ht="12.75">
      <c r="A41" s="21" t="s">
        <v>24</v>
      </c>
      <c r="B41" s="3" t="s">
        <v>43</v>
      </c>
      <c r="C41" s="36" t="s">
        <v>86</v>
      </c>
      <c r="D41" s="27">
        <f t="shared" si="0"/>
        <v>0</v>
      </c>
      <c r="E41" s="37">
        <v>0</v>
      </c>
      <c r="F41" s="27">
        <f t="shared" si="1"/>
        <v>0</v>
      </c>
      <c r="G41" s="38">
        <f>LARGE((D41,F41),1)</f>
        <v>0</v>
      </c>
      <c r="H41" s="37">
        <v>56.6</v>
      </c>
      <c r="I41" s="27">
        <f t="shared" si="2"/>
        <v>0</v>
      </c>
      <c r="J41" s="36" t="s">
        <v>87</v>
      </c>
      <c r="K41" s="27">
        <f t="shared" si="3"/>
        <v>0</v>
      </c>
      <c r="L41" s="38">
        <f>LARGE((I41,K41),1)</f>
        <v>0</v>
      </c>
      <c r="M41" s="37">
        <v>14.5</v>
      </c>
      <c r="N41" s="27">
        <f t="shared" si="4"/>
        <v>0</v>
      </c>
      <c r="O41" s="37">
        <v>22</v>
      </c>
      <c r="P41" s="27">
        <f t="shared" si="5"/>
        <v>0</v>
      </c>
      <c r="Q41" s="37">
        <v>540</v>
      </c>
      <c r="R41" s="27">
        <f t="shared" si="6"/>
        <v>0</v>
      </c>
      <c r="S41" s="38">
        <f>LARGE((N41,P41,R41),1)</f>
        <v>0</v>
      </c>
      <c r="T41" s="37">
        <v>1.3</v>
      </c>
      <c r="U41" s="27">
        <f t="shared" si="7"/>
        <v>0</v>
      </c>
      <c r="V41" s="37">
        <v>0.8</v>
      </c>
      <c r="W41" s="27">
        <f t="shared" si="8"/>
        <v>0</v>
      </c>
      <c r="X41" s="37">
        <v>2.5</v>
      </c>
      <c r="Y41" s="27">
        <f t="shared" si="9"/>
        <v>0</v>
      </c>
      <c r="Z41" s="38">
        <f>LARGE((U41,W41,Y41),1)</f>
        <v>0</v>
      </c>
      <c r="AA41" s="96" t="s">
        <v>88</v>
      </c>
      <c r="AB41" s="97">
        <f t="shared" si="10"/>
        <v>0</v>
      </c>
      <c r="AC41" s="97"/>
      <c r="AD41" s="36">
        <v>3</v>
      </c>
      <c r="AE41" s="27">
        <f t="shared" si="11"/>
        <v>0</v>
      </c>
      <c r="AF41" s="36" t="s">
        <v>95</v>
      </c>
      <c r="AG41" s="27">
        <f t="shared" si="17"/>
        <v>0</v>
      </c>
      <c r="AH41" s="37">
        <v>11</v>
      </c>
      <c r="AI41" s="27">
        <f t="shared" si="12"/>
        <v>0</v>
      </c>
      <c r="AJ41" s="33">
        <f>LARGE((AB41,AE41,AG41,AI41),1)</f>
        <v>0</v>
      </c>
      <c r="AK41" s="64">
        <v>0</v>
      </c>
      <c r="AL41" s="39">
        <v>0</v>
      </c>
      <c r="AM41" s="39">
        <v>0</v>
      </c>
      <c r="AN41" s="38">
        <f t="shared" si="13"/>
        <v>0</v>
      </c>
      <c r="AO41" s="32">
        <f t="shared" si="14"/>
        <v>0</v>
      </c>
      <c r="AP41" s="27">
        <f t="shared" si="15"/>
        <v>0</v>
      </c>
      <c r="AQ41" s="27">
        <f>SMALL((L41,G41,S41,Z41,AJ41,AN41),1)</f>
        <v>0</v>
      </c>
      <c r="AR41" s="27">
        <f>SMALL((L41,G41,S41,Z41,AJ41,AN41),2)</f>
        <v>0</v>
      </c>
      <c r="AS41" s="33">
        <f t="shared" si="16"/>
        <v>0</v>
      </c>
    </row>
    <row r="42" spans="1:45" ht="12.75">
      <c r="A42" s="21" t="s">
        <v>27</v>
      </c>
      <c r="B42" s="3" t="s">
        <v>3</v>
      </c>
      <c r="C42" s="36" t="s">
        <v>86</v>
      </c>
      <c r="D42" s="27">
        <f t="shared" si="0"/>
        <v>0</v>
      </c>
      <c r="E42" s="37">
        <v>0</v>
      </c>
      <c r="F42" s="27">
        <f t="shared" si="1"/>
        <v>0</v>
      </c>
      <c r="G42" s="38">
        <f>LARGE((D42,F42),1)</f>
        <v>0</v>
      </c>
      <c r="H42" s="37">
        <v>56.6</v>
      </c>
      <c r="I42" s="27">
        <f t="shared" si="2"/>
        <v>0</v>
      </c>
      <c r="J42" s="36" t="s">
        <v>87</v>
      </c>
      <c r="K42" s="27">
        <f t="shared" si="3"/>
        <v>0</v>
      </c>
      <c r="L42" s="38">
        <f>LARGE((I42,K42),1)</f>
        <v>0</v>
      </c>
      <c r="M42" s="37">
        <v>14.5</v>
      </c>
      <c r="N42" s="27">
        <f t="shared" si="4"/>
        <v>0</v>
      </c>
      <c r="O42" s="37">
        <v>22</v>
      </c>
      <c r="P42" s="27">
        <f t="shared" si="5"/>
        <v>0</v>
      </c>
      <c r="Q42" s="37">
        <v>540</v>
      </c>
      <c r="R42" s="27">
        <f t="shared" si="6"/>
        <v>0</v>
      </c>
      <c r="S42" s="38">
        <f>LARGE((N42,P42,R42),1)</f>
        <v>0</v>
      </c>
      <c r="T42" s="37">
        <v>1.3</v>
      </c>
      <c r="U42" s="27">
        <f t="shared" si="7"/>
        <v>0</v>
      </c>
      <c r="V42" s="37">
        <v>0.8</v>
      </c>
      <c r="W42" s="27">
        <f t="shared" si="8"/>
        <v>0</v>
      </c>
      <c r="X42" s="37">
        <v>2.5</v>
      </c>
      <c r="Y42" s="27">
        <f t="shared" si="9"/>
        <v>0</v>
      </c>
      <c r="Z42" s="38">
        <f>LARGE((U42,W42,Y42),1)</f>
        <v>0</v>
      </c>
      <c r="AA42" s="96" t="s">
        <v>88</v>
      </c>
      <c r="AB42" s="97">
        <f t="shared" si="10"/>
        <v>0</v>
      </c>
      <c r="AC42" s="97"/>
      <c r="AD42" s="36">
        <v>3</v>
      </c>
      <c r="AE42" s="27">
        <f t="shared" si="11"/>
        <v>0</v>
      </c>
      <c r="AF42" s="36" t="s">
        <v>95</v>
      </c>
      <c r="AG42" s="27">
        <f t="shared" si="17"/>
        <v>0</v>
      </c>
      <c r="AH42" s="37">
        <v>11</v>
      </c>
      <c r="AI42" s="27">
        <f t="shared" si="12"/>
        <v>0</v>
      </c>
      <c r="AJ42" s="33">
        <f>LARGE((AB42,AE42,AG42,AI42),1)</f>
        <v>0</v>
      </c>
      <c r="AK42" s="64">
        <v>0</v>
      </c>
      <c r="AL42" s="39">
        <v>0</v>
      </c>
      <c r="AM42" s="39">
        <v>0</v>
      </c>
      <c r="AN42" s="38">
        <f t="shared" si="13"/>
        <v>0</v>
      </c>
      <c r="AO42" s="32">
        <f t="shared" si="14"/>
        <v>0</v>
      </c>
      <c r="AP42" s="27">
        <f t="shared" si="15"/>
        <v>0</v>
      </c>
      <c r="AQ42" s="27">
        <f>SMALL((L42,G42,S42,Z42,AJ42,AN42),1)</f>
        <v>0</v>
      </c>
      <c r="AR42" s="27">
        <f>SMALL((L42,G42,S42,Z42,AJ42,AN42),2)</f>
        <v>0</v>
      </c>
      <c r="AS42" s="33">
        <f t="shared" si="16"/>
        <v>0</v>
      </c>
    </row>
    <row r="43" spans="1:45" ht="12.75">
      <c r="A43" s="21" t="s">
        <v>14</v>
      </c>
      <c r="B43" s="3" t="s">
        <v>50</v>
      </c>
      <c r="C43" s="36" t="s">
        <v>86</v>
      </c>
      <c r="D43" s="27">
        <f t="shared" si="0"/>
        <v>0</v>
      </c>
      <c r="E43" s="37">
        <v>0</v>
      </c>
      <c r="F43" s="27">
        <f t="shared" si="1"/>
        <v>0</v>
      </c>
      <c r="G43" s="38">
        <f>LARGE((D43,F43),1)</f>
        <v>0</v>
      </c>
      <c r="H43" s="37">
        <v>56.6</v>
      </c>
      <c r="I43" s="27">
        <f t="shared" si="2"/>
        <v>0</v>
      </c>
      <c r="J43" s="36" t="s">
        <v>87</v>
      </c>
      <c r="K43" s="27">
        <f t="shared" si="3"/>
        <v>0</v>
      </c>
      <c r="L43" s="38">
        <f>LARGE((I43,K43),1)</f>
        <v>0</v>
      </c>
      <c r="M43" s="37">
        <v>14.5</v>
      </c>
      <c r="N43" s="27">
        <f t="shared" si="4"/>
        <v>0</v>
      </c>
      <c r="O43" s="37">
        <v>22</v>
      </c>
      <c r="P43" s="27">
        <f t="shared" si="5"/>
        <v>0</v>
      </c>
      <c r="Q43" s="37">
        <v>540</v>
      </c>
      <c r="R43" s="27">
        <f t="shared" si="6"/>
        <v>0</v>
      </c>
      <c r="S43" s="38">
        <f>LARGE((N43,P43,R43),1)</f>
        <v>0</v>
      </c>
      <c r="T43" s="37">
        <v>1.3</v>
      </c>
      <c r="U43" s="27">
        <f t="shared" si="7"/>
        <v>0</v>
      </c>
      <c r="V43" s="37">
        <v>0.8</v>
      </c>
      <c r="W43" s="27">
        <f t="shared" si="8"/>
        <v>0</v>
      </c>
      <c r="X43" s="37">
        <v>2.5</v>
      </c>
      <c r="Y43" s="27">
        <f t="shared" si="9"/>
        <v>0</v>
      </c>
      <c r="Z43" s="38">
        <f>LARGE((U43,W43,Y43),1)</f>
        <v>0</v>
      </c>
      <c r="AA43" s="96" t="s">
        <v>88</v>
      </c>
      <c r="AB43" s="97">
        <f t="shared" si="10"/>
        <v>0</v>
      </c>
      <c r="AC43" s="97"/>
      <c r="AD43" s="36">
        <v>3</v>
      </c>
      <c r="AE43" s="27">
        <f t="shared" si="11"/>
        <v>0</v>
      </c>
      <c r="AF43" s="36" t="s">
        <v>95</v>
      </c>
      <c r="AG43" s="27">
        <f t="shared" si="17"/>
        <v>0</v>
      </c>
      <c r="AH43" s="37">
        <v>11</v>
      </c>
      <c r="AI43" s="27">
        <f t="shared" si="12"/>
        <v>0</v>
      </c>
      <c r="AJ43" s="33">
        <f>LARGE((AB43,AE43,AG43,AI43),1)</f>
        <v>0</v>
      </c>
      <c r="AK43" s="64">
        <v>0</v>
      </c>
      <c r="AL43" s="39">
        <v>0</v>
      </c>
      <c r="AM43" s="39">
        <v>0</v>
      </c>
      <c r="AN43" s="38">
        <f t="shared" si="13"/>
        <v>0</v>
      </c>
      <c r="AO43" s="32">
        <f t="shared" si="14"/>
        <v>0</v>
      </c>
      <c r="AP43" s="27">
        <f t="shared" si="15"/>
        <v>0</v>
      </c>
      <c r="AQ43" s="27">
        <f>SMALL((L43,G43,S43,Z43,AJ43,AN43),1)</f>
        <v>0</v>
      </c>
      <c r="AR43" s="27">
        <f>SMALL((L43,G43,S43,Z43,AJ43,AN43),2)</f>
        <v>0</v>
      </c>
      <c r="AS43" s="33">
        <f t="shared" si="16"/>
        <v>0</v>
      </c>
    </row>
    <row r="44" spans="1:45" ht="12.75">
      <c r="A44" s="21"/>
      <c r="B44" s="3"/>
      <c r="C44" s="36" t="s">
        <v>86</v>
      </c>
      <c r="D44" s="27">
        <f t="shared" si="0"/>
        <v>0</v>
      </c>
      <c r="E44" s="37">
        <v>0</v>
      </c>
      <c r="F44" s="27">
        <f t="shared" si="1"/>
        <v>0</v>
      </c>
      <c r="G44" s="38">
        <f>LARGE((D44,F44),1)</f>
        <v>0</v>
      </c>
      <c r="H44" s="37">
        <v>56.6</v>
      </c>
      <c r="I44" s="27">
        <f t="shared" si="2"/>
        <v>0</v>
      </c>
      <c r="J44" s="36" t="s">
        <v>87</v>
      </c>
      <c r="K44" s="27">
        <f t="shared" si="3"/>
        <v>0</v>
      </c>
      <c r="L44" s="38">
        <f>LARGE((I44,K44),1)</f>
        <v>0</v>
      </c>
      <c r="M44" s="37">
        <v>14.5</v>
      </c>
      <c r="N44" s="27">
        <f t="shared" si="4"/>
        <v>0</v>
      </c>
      <c r="O44" s="37">
        <v>22</v>
      </c>
      <c r="P44" s="27">
        <f t="shared" si="5"/>
        <v>0</v>
      </c>
      <c r="Q44" s="37">
        <v>540</v>
      </c>
      <c r="R44" s="27">
        <f t="shared" si="6"/>
        <v>0</v>
      </c>
      <c r="S44" s="38">
        <f>LARGE((N44,P44,R44),1)</f>
        <v>0</v>
      </c>
      <c r="T44" s="37">
        <v>1.3</v>
      </c>
      <c r="U44" s="27">
        <f t="shared" si="7"/>
        <v>0</v>
      </c>
      <c r="V44" s="37">
        <v>0.8</v>
      </c>
      <c r="W44" s="27">
        <f t="shared" si="8"/>
        <v>0</v>
      </c>
      <c r="X44" s="37">
        <v>2.5</v>
      </c>
      <c r="Y44" s="27">
        <f t="shared" si="9"/>
        <v>0</v>
      </c>
      <c r="Z44" s="38">
        <f>LARGE((U44,W44,Y44),1)</f>
        <v>0</v>
      </c>
      <c r="AA44" s="96" t="s">
        <v>88</v>
      </c>
      <c r="AB44" s="97">
        <f t="shared" si="10"/>
        <v>0</v>
      </c>
      <c r="AC44" s="97"/>
      <c r="AD44" s="36">
        <v>3</v>
      </c>
      <c r="AE44" s="27">
        <f t="shared" si="11"/>
        <v>0</v>
      </c>
      <c r="AF44" s="36" t="s">
        <v>95</v>
      </c>
      <c r="AG44" s="27">
        <f t="shared" si="17"/>
        <v>0</v>
      </c>
      <c r="AH44" s="37">
        <v>11</v>
      </c>
      <c r="AI44" s="27">
        <f t="shared" si="12"/>
        <v>0</v>
      </c>
      <c r="AJ44" s="33">
        <f>LARGE((AB44,AE44,AG44,AI44),1)</f>
        <v>0</v>
      </c>
      <c r="AK44" s="64">
        <v>0</v>
      </c>
      <c r="AL44" s="39">
        <v>0</v>
      </c>
      <c r="AM44" s="39">
        <v>0</v>
      </c>
      <c r="AN44" s="38">
        <f t="shared" si="13"/>
        <v>0</v>
      </c>
      <c r="AO44" s="32">
        <f t="shared" si="14"/>
        <v>0</v>
      </c>
      <c r="AP44" s="27">
        <f t="shared" si="15"/>
        <v>0</v>
      </c>
      <c r="AQ44" s="27">
        <f>SMALL((L44,G44,S44,Z44,AJ44,AN44),1)</f>
        <v>0</v>
      </c>
      <c r="AR44" s="27">
        <f>SMALL((L44,G44,S44,Z44,AJ44,AN44),2)</f>
        <v>0</v>
      </c>
      <c r="AS44" s="33">
        <f t="shared" si="16"/>
        <v>0</v>
      </c>
    </row>
    <row r="45" spans="1:45" ht="12.75">
      <c r="A45" s="21"/>
      <c r="B45" s="3"/>
      <c r="C45" s="36" t="s">
        <v>86</v>
      </c>
      <c r="D45" s="27">
        <f t="shared" si="0"/>
        <v>0</v>
      </c>
      <c r="E45" s="37">
        <v>0</v>
      </c>
      <c r="F45" s="27">
        <f t="shared" si="1"/>
        <v>0</v>
      </c>
      <c r="G45" s="38">
        <f>LARGE((D45,F45),1)</f>
        <v>0</v>
      </c>
      <c r="H45" s="37">
        <v>56.6</v>
      </c>
      <c r="I45" s="27">
        <f t="shared" si="2"/>
        <v>0</v>
      </c>
      <c r="J45" s="36" t="s">
        <v>87</v>
      </c>
      <c r="K45" s="27">
        <f t="shared" si="3"/>
        <v>0</v>
      </c>
      <c r="L45" s="38">
        <f>LARGE((I45,K45),1)</f>
        <v>0</v>
      </c>
      <c r="M45" s="37">
        <v>14.5</v>
      </c>
      <c r="N45" s="27">
        <f t="shared" si="4"/>
        <v>0</v>
      </c>
      <c r="O45" s="37">
        <v>22</v>
      </c>
      <c r="P45" s="27">
        <f t="shared" si="5"/>
        <v>0</v>
      </c>
      <c r="Q45" s="37">
        <v>540</v>
      </c>
      <c r="R45" s="27">
        <f t="shared" si="6"/>
        <v>0</v>
      </c>
      <c r="S45" s="38">
        <f>LARGE((N45,P45,R45),1)</f>
        <v>0</v>
      </c>
      <c r="T45" s="37">
        <v>1.3</v>
      </c>
      <c r="U45" s="27">
        <f t="shared" si="7"/>
        <v>0</v>
      </c>
      <c r="V45" s="37">
        <v>0.8</v>
      </c>
      <c r="W45" s="27">
        <f t="shared" si="8"/>
        <v>0</v>
      </c>
      <c r="X45" s="37">
        <v>2.5</v>
      </c>
      <c r="Y45" s="27">
        <f t="shared" si="9"/>
        <v>0</v>
      </c>
      <c r="Z45" s="38">
        <f>LARGE((U45,W45,Y45),1)</f>
        <v>0</v>
      </c>
      <c r="AA45" s="96" t="s">
        <v>88</v>
      </c>
      <c r="AB45" s="97">
        <f t="shared" si="10"/>
        <v>0</v>
      </c>
      <c r="AC45" s="97"/>
      <c r="AD45" s="36">
        <v>3</v>
      </c>
      <c r="AE45" s="27">
        <f t="shared" si="11"/>
        <v>0</v>
      </c>
      <c r="AF45" s="36" t="s">
        <v>95</v>
      </c>
      <c r="AG45" s="27">
        <f t="shared" si="17"/>
        <v>0</v>
      </c>
      <c r="AH45" s="37">
        <v>11</v>
      </c>
      <c r="AI45" s="27">
        <f t="shared" si="12"/>
        <v>0</v>
      </c>
      <c r="AJ45" s="33">
        <f>LARGE((AB45,AE45,AG45,AI45),1)</f>
        <v>0</v>
      </c>
      <c r="AK45" s="64">
        <v>0</v>
      </c>
      <c r="AL45" s="39">
        <v>0</v>
      </c>
      <c r="AM45" s="39">
        <v>0</v>
      </c>
      <c r="AN45" s="38">
        <f t="shared" si="13"/>
        <v>0</v>
      </c>
      <c r="AO45" s="32">
        <f t="shared" si="14"/>
        <v>0</v>
      </c>
      <c r="AP45" s="27">
        <f t="shared" si="15"/>
        <v>0</v>
      </c>
      <c r="AQ45" s="27">
        <f>SMALL((L45,G45,S45,Z45,AJ45,AN45),1)</f>
        <v>0</v>
      </c>
      <c r="AR45" s="27">
        <f>SMALL((L45,G45,S45,Z45,AJ45,AN45),2)</f>
        <v>0</v>
      </c>
      <c r="AS45" s="33">
        <f t="shared" si="16"/>
        <v>0</v>
      </c>
    </row>
    <row r="46" spans="1:45" ht="13.5" thickBot="1">
      <c r="A46" s="23"/>
      <c r="B46" s="24"/>
      <c r="C46" s="55" t="s">
        <v>86</v>
      </c>
      <c r="D46" s="34">
        <f t="shared" si="0"/>
        <v>0</v>
      </c>
      <c r="E46" s="56">
        <v>0</v>
      </c>
      <c r="F46" s="34">
        <f t="shared" si="1"/>
        <v>0</v>
      </c>
      <c r="G46" s="57">
        <f>LARGE((D46,F46),1)</f>
        <v>0</v>
      </c>
      <c r="H46" s="56">
        <v>56.6</v>
      </c>
      <c r="I46" s="34">
        <f t="shared" si="2"/>
        <v>0</v>
      </c>
      <c r="J46" s="55" t="s">
        <v>87</v>
      </c>
      <c r="K46" s="34">
        <f t="shared" si="3"/>
        <v>0</v>
      </c>
      <c r="L46" s="57">
        <f>LARGE((I46,K46),1)</f>
        <v>0</v>
      </c>
      <c r="M46" s="56">
        <v>14.5</v>
      </c>
      <c r="N46" s="34">
        <f t="shared" si="4"/>
        <v>0</v>
      </c>
      <c r="O46" s="56">
        <v>22</v>
      </c>
      <c r="P46" s="34">
        <f t="shared" si="5"/>
        <v>0</v>
      </c>
      <c r="Q46" s="56">
        <v>540</v>
      </c>
      <c r="R46" s="34">
        <f t="shared" si="6"/>
        <v>0</v>
      </c>
      <c r="S46" s="57">
        <f>LARGE((N46,P46,R46),1)</f>
        <v>0</v>
      </c>
      <c r="T46" s="56">
        <v>1.3</v>
      </c>
      <c r="U46" s="34">
        <f t="shared" si="7"/>
        <v>0</v>
      </c>
      <c r="V46" s="56">
        <v>0.8</v>
      </c>
      <c r="W46" s="34">
        <f t="shared" si="8"/>
        <v>0</v>
      </c>
      <c r="X46" s="56">
        <v>2.5</v>
      </c>
      <c r="Y46" s="34">
        <f t="shared" si="9"/>
        <v>0</v>
      </c>
      <c r="Z46" s="57">
        <f>LARGE((U46,W46,Y46),1)</f>
        <v>0</v>
      </c>
      <c r="AA46" s="98" t="s">
        <v>88</v>
      </c>
      <c r="AB46" s="99">
        <f t="shared" si="10"/>
        <v>0</v>
      </c>
      <c r="AC46" s="99"/>
      <c r="AD46" s="55">
        <v>3</v>
      </c>
      <c r="AE46" s="34">
        <f t="shared" si="11"/>
        <v>0</v>
      </c>
      <c r="AF46" s="55" t="s">
        <v>95</v>
      </c>
      <c r="AG46" s="34">
        <f t="shared" si="17"/>
        <v>0</v>
      </c>
      <c r="AH46" s="56">
        <v>11</v>
      </c>
      <c r="AI46" s="34">
        <f t="shared" si="12"/>
        <v>0</v>
      </c>
      <c r="AJ46" s="35">
        <f>LARGE((AB46,AE46,AG46,AI46),1)</f>
        <v>0</v>
      </c>
      <c r="AK46" s="64">
        <v>0</v>
      </c>
      <c r="AL46" s="39">
        <v>0</v>
      </c>
      <c r="AM46" s="39">
        <v>0</v>
      </c>
      <c r="AN46" s="38">
        <f t="shared" si="13"/>
        <v>0</v>
      </c>
      <c r="AO46" s="32">
        <f t="shared" si="14"/>
        <v>0</v>
      </c>
      <c r="AP46" s="27">
        <f t="shared" si="15"/>
        <v>0</v>
      </c>
      <c r="AQ46" s="27">
        <f>SMALL((L46,G46,S46,Z46,AJ46,AN46),1)</f>
        <v>0</v>
      </c>
      <c r="AR46" s="27">
        <f>SMALL((L46,G46,S46,Z46,AJ46,AN46),2)</f>
        <v>0</v>
      </c>
      <c r="AS46" s="33">
        <f t="shared" si="16"/>
        <v>0</v>
      </c>
    </row>
  </sheetData>
  <sheetProtection/>
  <mergeCells count="20">
    <mergeCell ref="C3:G3"/>
    <mergeCell ref="H3:L3"/>
    <mergeCell ref="M3:S3"/>
    <mergeCell ref="T3:Z3"/>
    <mergeCell ref="AA3:AJ3"/>
    <mergeCell ref="AK3:AN3"/>
    <mergeCell ref="AA4:AB4"/>
    <mergeCell ref="AD4:AE4"/>
    <mergeCell ref="AF4:AG4"/>
    <mergeCell ref="AH4:AI4"/>
    <mergeCell ref="T4:U4"/>
    <mergeCell ref="V4:W4"/>
    <mergeCell ref="X4:Y4"/>
    <mergeCell ref="M4:N4"/>
    <mergeCell ref="O4:P4"/>
    <mergeCell ref="Q4:R4"/>
    <mergeCell ref="C4:D4"/>
    <mergeCell ref="E4:F4"/>
    <mergeCell ref="H4:I4"/>
    <mergeCell ref="J4:K4"/>
  </mergeCells>
  <printOptions/>
  <pageMargins left="0.28" right="0.34" top="0.13" bottom="0.14" header="0.4921259845" footer="0.4921259845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63"/>
  <sheetViews>
    <sheetView workbookViewId="0" topLeftCell="B10">
      <selection activeCell="AL40" sqref="AL40"/>
    </sheetView>
  </sheetViews>
  <sheetFormatPr defaultColWidth="11.421875" defaultRowHeight="12.75"/>
  <cols>
    <col min="1" max="1" width="5.00390625" style="0" customWidth="1"/>
    <col min="2" max="2" width="15.57421875" style="0" customWidth="1"/>
    <col min="3" max="3" width="14.140625" style="0" customWidth="1"/>
    <col min="4" max="36" width="0" style="0" hidden="1" customWidth="1"/>
    <col min="41" max="42" width="0" style="0" hidden="1" customWidth="1"/>
    <col min="43" max="43" width="10.57421875" style="0" hidden="1" customWidth="1"/>
    <col min="44" max="44" width="0" style="0" hidden="1" customWidth="1"/>
    <col min="45" max="45" width="18.140625" style="0" hidden="1" customWidth="1"/>
  </cols>
  <sheetData>
    <row r="1" s="1" customFormat="1" ht="26.25">
      <c r="A1" s="1" t="s">
        <v>90</v>
      </c>
    </row>
    <row r="2" ht="13.5" thickBot="1"/>
    <row r="3" spans="1:45" ht="12.75">
      <c r="A3" s="17"/>
      <c r="B3" s="18"/>
      <c r="C3" s="18"/>
      <c r="D3" s="158" t="s">
        <v>70</v>
      </c>
      <c r="E3" s="158"/>
      <c r="F3" s="158"/>
      <c r="G3" s="158"/>
      <c r="H3" s="147"/>
      <c r="I3" s="140" t="s">
        <v>71</v>
      </c>
      <c r="J3" s="140"/>
      <c r="K3" s="140"/>
      <c r="L3" s="140"/>
      <c r="M3" s="147"/>
      <c r="N3" s="141" t="s">
        <v>72</v>
      </c>
      <c r="O3" s="141"/>
      <c r="P3" s="141"/>
      <c r="Q3" s="141"/>
      <c r="R3" s="141"/>
      <c r="S3" s="141"/>
      <c r="T3" s="146"/>
      <c r="U3" s="142" t="s">
        <v>73</v>
      </c>
      <c r="V3" s="142"/>
      <c r="W3" s="142"/>
      <c r="X3" s="142"/>
      <c r="Y3" s="142"/>
      <c r="Z3" s="142"/>
      <c r="AA3" s="147"/>
      <c r="AB3" s="138" t="s">
        <v>74</v>
      </c>
      <c r="AC3" s="138"/>
      <c r="AD3" s="138"/>
      <c r="AE3" s="138"/>
      <c r="AF3" s="138"/>
      <c r="AG3" s="138"/>
      <c r="AH3" s="138"/>
      <c r="AI3" s="138"/>
      <c r="AJ3" s="147"/>
      <c r="AK3" s="139" t="s">
        <v>75</v>
      </c>
      <c r="AL3" s="139"/>
      <c r="AM3" s="139"/>
      <c r="AN3" s="159"/>
      <c r="AO3" s="28"/>
      <c r="AP3" s="29"/>
      <c r="AQ3" s="18"/>
      <c r="AR3" s="18"/>
      <c r="AS3" s="30" t="s">
        <v>80</v>
      </c>
    </row>
    <row r="4" spans="1:45" s="2" customFormat="1" ht="12.75">
      <c r="A4" s="19"/>
      <c r="B4" s="8"/>
      <c r="C4" s="8"/>
      <c r="D4" s="156" t="s">
        <v>53</v>
      </c>
      <c r="E4" s="156"/>
      <c r="F4" s="156" t="s">
        <v>54</v>
      </c>
      <c r="G4" s="156"/>
      <c r="H4" s="4"/>
      <c r="I4" s="153" t="s">
        <v>55</v>
      </c>
      <c r="J4" s="153"/>
      <c r="K4" s="153" t="s">
        <v>56</v>
      </c>
      <c r="L4" s="153"/>
      <c r="M4" s="5"/>
      <c r="N4" s="155" t="s">
        <v>57</v>
      </c>
      <c r="O4" s="155"/>
      <c r="P4" s="155" t="s">
        <v>58</v>
      </c>
      <c r="Q4" s="155"/>
      <c r="R4" s="155" t="s">
        <v>59</v>
      </c>
      <c r="S4" s="155"/>
      <c r="T4" s="9"/>
      <c r="U4" s="154" t="s">
        <v>60</v>
      </c>
      <c r="V4" s="154"/>
      <c r="W4" s="154" t="s">
        <v>61</v>
      </c>
      <c r="X4" s="154"/>
      <c r="Y4" s="154" t="s">
        <v>62</v>
      </c>
      <c r="Z4" s="154"/>
      <c r="AA4" s="6"/>
      <c r="AB4" s="152" t="s">
        <v>63</v>
      </c>
      <c r="AC4" s="152"/>
      <c r="AD4" s="152" t="s">
        <v>64</v>
      </c>
      <c r="AE4" s="152"/>
      <c r="AF4" s="152" t="s">
        <v>65</v>
      </c>
      <c r="AG4" s="152"/>
      <c r="AH4" s="152" t="s">
        <v>66</v>
      </c>
      <c r="AI4" s="152"/>
      <c r="AJ4" s="7"/>
      <c r="AK4" s="10" t="s">
        <v>67</v>
      </c>
      <c r="AL4" s="10" t="s">
        <v>68</v>
      </c>
      <c r="AM4" s="10" t="s">
        <v>69</v>
      </c>
      <c r="AN4" s="20"/>
      <c r="AO4" s="19" t="s">
        <v>77</v>
      </c>
      <c r="AP4" s="8" t="s">
        <v>79</v>
      </c>
      <c r="AQ4" s="8" t="s">
        <v>83</v>
      </c>
      <c r="AR4" s="8" t="s">
        <v>83</v>
      </c>
      <c r="AS4" s="31" t="s">
        <v>81</v>
      </c>
    </row>
    <row r="5" spans="1:45" ht="12.75">
      <c r="A5" s="21"/>
      <c r="B5" s="3"/>
      <c r="C5" s="3"/>
      <c r="D5" s="11" t="s">
        <v>51</v>
      </c>
      <c r="E5" s="11" t="s">
        <v>52</v>
      </c>
      <c r="F5" s="11" t="s">
        <v>51</v>
      </c>
      <c r="G5" s="11" t="s">
        <v>52</v>
      </c>
      <c r="H5" s="11" t="s">
        <v>76</v>
      </c>
      <c r="I5" s="12" t="s">
        <v>51</v>
      </c>
      <c r="J5" s="12" t="s">
        <v>52</v>
      </c>
      <c r="K5" s="12" t="s">
        <v>51</v>
      </c>
      <c r="L5" s="12" t="s">
        <v>52</v>
      </c>
      <c r="M5" s="12" t="s">
        <v>76</v>
      </c>
      <c r="N5" s="13" t="s">
        <v>51</v>
      </c>
      <c r="O5" s="13" t="s">
        <v>52</v>
      </c>
      <c r="P5" s="13" t="s">
        <v>51</v>
      </c>
      <c r="Q5" s="13" t="s">
        <v>52</v>
      </c>
      <c r="R5" s="13" t="s">
        <v>51</v>
      </c>
      <c r="S5" s="13" t="s">
        <v>52</v>
      </c>
      <c r="T5" s="13" t="s">
        <v>76</v>
      </c>
      <c r="U5" s="14" t="s">
        <v>51</v>
      </c>
      <c r="V5" s="14" t="s">
        <v>52</v>
      </c>
      <c r="W5" s="14" t="s">
        <v>51</v>
      </c>
      <c r="X5" s="14" t="s">
        <v>52</v>
      </c>
      <c r="Y5" s="14" t="s">
        <v>51</v>
      </c>
      <c r="Z5" s="14" t="s">
        <v>52</v>
      </c>
      <c r="AA5" s="14" t="s">
        <v>76</v>
      </c>
      <c r="AB5" s="15" t="s">
        <v>51</v>
      </c>
      <c r="AC5" s="15" t="s">
        <v>52</v>
      </c>
      <c r="AD5" s="15" t="s">
        <v>51</v>
      </c>
      <c r="AE5" s="15" t="s">
        <v>52</v>
      </c>
      <c r="AF5" s="15" t="s">
        <v>51</v>
      </c>
      <c r="AG5" s="15" t="s">
        <v>52</v>
      </c>
      <c r="AH5" s="15" t="s">
        <v>51</v>
      </c>
      <c r="AI5" s="15" t="s">
        <v>52</v>
      </c>
      <c r="AJ5" s="15" t="s">
        <v>76</v>
      </c>
      <c r="AK5" s="16" t="s">
        <v>52</v>
      </c>
      <c r="AL5" s="16" t="s">
        <v>52</v>
      </c>
      <c r="AM5" s="16" t="s">
        <v>52</v>
      </c>
      <c r="AN5" s="22" t="s">
        <v>76</v>
      </c>
      <c r="AO5" s="19" t="s">
        <v>78</v>
      </c>
      <c r="AP5" s="8" t="s">
        <v>77</v>
      </c>
      <c r="AQ5" s="3" t="s">
        <v>84</v>
      </c>
      <c r="AR5" s="3" t="s">
        <v>85</v>
      </c>
      <c r="AS5" s="31" t="s">
        <v>82</v>
      </c>
    </row>
    <row r="6" spans="1:45" ht="12.75">
      <c r="A6" s="21">
        <v>1</v>
      </c>
      <c r="B6" s="3" t="s">
        <v>0</v>
      </c>
      <c r="C6" s="3" t="s">
        <v>1</v>
      </c>
      <c r="D6" s="36" t="s">
        <v>86</v>
      </c>
      <c r="E6" s="27">
        <f aca="true" t="shared" si="0" ref="E6:E46">SUM(D6+10)/5</f>
        <v>0</v>
      </c>
      <c r="F6" s="37">
        <v>0</v>
      </c>
      <c r="G6" s="27">
        <f aca="true" t="shared" si="1" ref="G6:G46">SUM(F6)</f>
        <v>0</v>
      </c>
      <c r="H6" s="38">
        <f>LARGE((E6,G6),1)</f>
        <v>0</v>
      </c>
      <c r="I6" s="37">
        <v>56.6</v>
      </c>
      <c r="J6" s="27">
        <f aca="true" t="shared" si="2" ref="J6:J46">SUM(I6-56.6)/-3</f>
        <v>0</v>
      </c>
      <c r="K6" s="36" t="s">
        <v>87</v>
      </c>
      <c r="L6" s="27">
        <f aca="true" t="shared" si="3" ref="L6:L46">SUM(K6+35)/10</f>
        <v>0</v>
      </c>
      <c r="M6" s="38">
        <f>LARGE((J6,L6),1)</f>
        <v>0</v>
      </c>
      <c r="N6" s="37">
        <v>14.5</v>
      </c>
      <c r="O6" s="27">
        <f aca="true" t="shared" si="4" ref="O6:O46">SUM(N6-14.5)*-2</f>
        <v>0</v>
      </c>
      <c r="P6" s="37">
        <v>22</v>
      </c>
      <c r="Q6" s="27">
        <f aca="true" t="shared" si="5" ref="Q6:Q46">SUM(P6-22)/-1</f>
        <v>0</v>
      </c>
      <c r="R6" s="37">
        <v>540</v>
      </c>
      <c r="S6" s="27">
        <f aca="true" t="shared" si="6" ref="S6:S46">SUM(540-R6)/20</f>
        <v>0</v>
      </c>
      <c r="T6" s="38">
        <f>LARGE((O6,Q6,S6),1)</f>
        <v>0</v>
      </c>
      <c r="U6" s="37">
        <v>1.3</v>
      </c>
      <c r="V6" s="27">
        <f aca="true" t="shared" si="7" ref="V6:V46">SUM(U6-1.3)*2</f>
        <v>0</v>
      </c>
      <c r="W6" s="37">
        <v>0.8</v>
      </c>
      <c r="X6" s="27">
        <f aca="true" t="shared" si="8" ref="X6:X46">SUM(W6-0.8)*10</f>
        <v>0</v>
      </c>
      <c r="Y6" s="37">
        <v>2.5</v>
      </c>
      <c r="Z6" s="27">
        <f aca="true" t="shared" si="9" ref="Z6:Z46">SUM(Y6-2.5)</f>
        <v>0</v>
      </c>
      <c r="AA6" s="38">
        <f>LARGE((V6,X6,Z6),1)</f>
        <v>0</v>
      </c>
      <c r="AB6" s="36" t="s">
        <v>88</v>
      </c>
      <c r="AC6" s="27">
        <f aca="true" t="shared" si="10" ref="AC6:AC46">SUM(AB6+0.5)/1.5</f>
        <v>0</v>
      </c>
      <c r="AD6" s="36">
        <v>3</v>
      </c>
      <c r="AE6" s="27">
        <f aca="true" t="shared" si="11" ref="AE6:AE46">SUM(AD6-3)/6</f>
        <v>0</v>
      </c>
      <c r="AF6" s="36" t="s">
        <v>89</v>
      </c>
      <c r="AG6" s="27">
        <f aca="true" t="shared" si="12" ref="AG6:AG46">SUM(AF6+2)/5</f>
        <v>0</v>
      </c>
      <c r="AH6" s="37">
        <v>11</v>
      </c>
      <c r="AI6" s="27">
        <f aca="true" t="shared" si="13" ref="AI6:AI46">SUM(AH6-11)/4</f>
        <v>0</v>
      </c>
      <c r="AJ6" s="38">
        <f>LARGE((AC6,AE6,AG6,AI6),1)</f>
        <v>0</v>
      </c>
      <c r="AK6" s="39">
        <f>SUM($AK$49)</f>
        <v>0</v>
      </c>
      <c r="AL6" s="39">
        <f>SUM($AL$49)</f>
        <v>0</v>
      </c>
      <c r="AM6" s="39">
        <f>SUM($AM$49)</f>
        <v>0</v>
      </c>
      <c r="AN6" s="33">
        <f aca="true" t="shared" si="14" ref="AN6:AN46">LARGE(AK6:AM6,1)</f>
        <v>0</v>
      </c>
      <c r="AO6" s="32">
        <f aca="true" t="shared" si="15" ref="AO6:AO46">SUM(E6+G6+J6+L6+O6+Q6+S6+V6+X6+Z6+AC6+AE6+AG6+AI6+AK6+AL6+AM6)</f>
        <v>0</v>
      </c>
      <c r="AP6" s="27">
        <f aca="true" t="shared" si="16" ref="AP6:AP46">SUM(H6+M6+T6+AA6+AJ6+AN6)</f>
        <v>0</v>
      </c>
      <c r="AQ6" s="27">
        <f>SMALL((M6,H6,T6,AA6,AJ6,AN6),1)</f>
        <v>0</v>
      </c>
      <c r="AR6" s="27">
        <f>SMALL((M6,H6,T6,AA6,AJ6,AN6),2)</f>
        <v>0</v>
      </c>
      <c r="AS6" s="33">
        <f aca="true" t="shared" si="17" ref="AS6:AS46">SUM(AP6-AR6-AQ6)</f>
        <v>0</v>
      </c>
    </row>
    <row r="7" spans="1:45" ht="12.75">
      <c r="A7" s="21">
        <v>2</v>
      </c>
      <c r="B7" s="3" t="s">
        <v>0</v>
      </c>
      <c r="C7" s="3" t="s">
        <v>2</v>
      </c>
      <c r="D7" s="36" t="s">
        <v>86</v>
      </c>
      <c r="E7" s="27">
        <f t="shared" si="0"/>
        <v>0</v>
      </c>
      <c r="F7" s="37">
        <v>0</v>
      </c>
      <c r="G7" s="27">
        <f t="shared" si="1"/>
        <v>0</v>
      </c>
      <c r="H7" s="38">
        <f>LARGE((E7,G7),1)</f>
        <v>0</v>
      </c>
      <c r="I7" s="37">
        <v>56.6</v>
      </c>
      <c r="J7" s="27">
        <f t="shared" si="2"/>
        <v>0</v>
      </c>
      <c r="K7" s="36" t="s">
        <v>87</v>
      </c>
      <c r="L7" s="27">
        <f t="shared" si="3"/>
        <v>0</v>
      </c>
      <c r="M7" s="38">
        <f>LARGE((J7,L7),1)</f>
        <v>0</v>
      </c>
      <c r="N7" s="37">
        <v>14.5</v>
      </c>
      <c r="O7" s="27">
        <f t="shared" si="4"/>
        <v>0</v>
      </c>
      <c r="P7" s="37">
        <v>22</v>
      </c>
      <c r="Q7" s="27">
        <f t="shared" si="5"/>
        <v>0</v>
      </c>
      <c r="R7" s="37">
        <v>540</v>
      </c>
      <c r="S7" s="27">
        <f t="shared" si="6"/>
        <v>0</v>
      </c>
      <c r="T7" s="38">
        <f>LARGE((O7,Q7,S7),1)</f>
        <v>0</v>
      </c>
      <c r="U7" s="37">
        <v>1.3</v>
      </c>
      <c r="V7" s="27">
        <f t="shared" si="7"/>
        <v>0</v>
      </c>
      <c r="W7" s="37">
        <v>0.8</v>
      </c>
      <c r="X7" s="27">
        <f t="shared" si="8"/>
        <v>0</v>
      </c>
      <c r="Y7" s="37">
        <v>2.5</v>
      </c>
      <c r="Z7" s="27">
        <f t="shared" si="9"/>
        <v>0</v>
      </c>
      <c r="AA7" s="38">
        <f>LARGE((V7,X7,Z7),1)</f>
        <v>0</v>
      </c>
      <c r="AB7" s="36" t="s">
        <v>88</v>
      </c>
      <c r="AC7" s="27">
        <f t="shared" si="10"/>
        <v>0</v>
      </c>
      <c r="AD7" s="36">
        <v>3</v>
      </c>
      <c r="AE7" s="27">
        <f t="shared" si="11"/>
        <v>0</v>
      </c>
      <c r="AF7" s="36" t="s">
        <v>89</v>
      </c>
      <c r="AG7" s="27">
        <f t="shared" si="12"/>
        <v>0</v>
      </c>
      <c r="AH7" s="37">
        <v>11</v>
      </c>
      <c r="AI7" s="27">
        <f t="shared" si="13"/>
        <v>0</v>
      </c>
      <c r="AJ7" s="38">
        <f>LARGE((AC7,AE7,AG7,AI7),1)</f>
        <v>0</v>
      </c>
      <c r="AK7" s="39">
        <f aca="true" t="shared" si="18" ref="AK7:AK46">SUM($AK$49)</f>
        <v>0</v>
      </c>
      <c r="AL7" s="39">
        <f aca="true" t="shared" si="19" ref="AL7:AL46">SUM($AL$49)</f>
        <v>0</v>
      </c>
      <c r="AM7" s="39">
        <f aca="true" t="shared" si="20" ref="AM7:AM46">SUM($AM$49)</f>
        <v>0</v>
      </c>
      <c r="AN7" s="33">
        <f t="shared" si="14"/>
        <v>0</v>
      </c>
      <c r="AO7" s="32">
        <f t="shared" si="15"/>
        <v>0</v>
      </c>
      <c r="AP7" s="27">
        <f t="shared" si="16"/>
        <v>0</v>
      </c>
      <c r="AQ7" s="27">
        <f>SMALL((M7,H7,T7,AA7,AJ7,AN7),1)</f>
        <v>0</v>
      </c>
      <c r="AR7" s="27">
        <f>SMALL((M7,H7,T7,AA7,AJ7,AN7),2)</f>
        <v>0</v>
      </c>
      <c r="AS7" s="33">
        <f t="shared" si="17"/>
        <v>0</v>
      </c>
    </row>
    <row r="8" spans="1:45" ht="12.75">
      <c r="A8" s="21">
        <v>3</v>
      </c>
      <c r="B8" s="3" t="s">
        <v>0</v>
      </c>
      <c r="C8" s="3" t="s">
        <v>3</v>
      </c>
      <c r="D8" s="36" t="s">
        <v>86</v>
      </c>
      <c r="E8" s="27">
        <f t="shared" si="0"/>
        <v>0</v>
      </c>
      <c r="F8" s="37">
        <v>0</v>
      </c>
      <c r="G8" s="27">
        <f t="shared" si="1"/>
        <v>0</v>
      </c>
      <c r="H8" s="38">
        <f>LARGE((E8,G8),1)</f>
        <v>0</v>
      </c>
      <c r="I8" s="37">
        <v>56.6</v>
      </c>
      <c r="J8" s="27">
        <f t="shared" si="2"/>
        <v>0</v>
      </c>
      <c r="K8" s="36" t="s">
        <v>87</v>
      </c>
      <c r="L8" s="27">
        <f t="shared" si="3"/>
        <v>0</v>
      </c>
      <c r="M8" s="38">
        <f>LARGE((J8,L8),1)</f>
        <v>0</v>
      </c>
      <c r="N8" s="37">
        <v>14.5</v>
      </c>
      <c r="O8" s="27">
        <f t="shared" si="4"/>
        <v>0</v>
      </c>
      <c r="P8" s="37">
        <v>22</v>
      </c>
      <c r="Q8" s="27">
        <f t="shared" si="5"/>
        <v>0</v>
      </c>
      <c r="R8" s="37">
        <v>540</v>
      </c>
      <c r="S8" s="27">
        <f t="shared" si="6"/>
        <v>0</v>
      </c>
      <c r="T8" s="38">
        <f>LARGE((O8,Q8,S8),1)</f>
        <v>0</v>
      </c>
      <c r="U8" s="37">
        <v>1.3</v>
      </c>
      <c r="V8" s="27">
        <f t="shared" si="7"/>
        <v>0</v>
      </c>
      <c r="W8" s="37">
        <v>0.8</v>
      </c>
      <c r="X8" s="27">
        <f t="shared" si="8"/>
        <v>0</v>
      </c>
      <c r="Y8" s="37">
        <v>2.5</v>
      </c>
      <c r="Z8" s="27">
        <f t="shared" si="9"/>
        <v>0</v>
      </c>
      <c r="AA8" s="38">
        <f>LARGE((V8,X8,Z8),1)</f>
        <v>0</v>
      </c>
      <c r="AB8" s="36" t="s">
        <v>88</v>
      </c>
      <c r="AC8" s="27">
        <f t="shared" si="10"/>
        <v>0</v>
      </c>
      <c r="AD8" s="36">
        <v>3</v>
      </c>
      <c r="AE8" s="27">
        <f t="shared" si="11"/>
        <v>0</v>
      </c>
      <c r="AF8" s="36" t="s">
        <v>89</v>
      </c>
      <c r="AG8" s="27">
        <f t="shared" si="12"/>
        <v>0</v>
      </c>
      <c r="AH8" s="37">
        <v>11</v>
      </c>
      <c r="AI8" s="27">
        <f t="shared" si="13"/>
        <v>0</v>
      </c>
      <c r="AJ8" s="38">
        <f>LARGE((AC8,AE8,AG8,AI8),1)</f>
        <v>0</v>
      </c>
      <c r="AK8" s="39">
        <f t="shared" si="18"/>
        <v>0</v>
      </c>
      <c r="AL8" s="39">
        <f t="shared" si="19"/>
        <v>0</v>
      </c>
      <c r="AM8" s="39">
        <f t="shared" si="20"/>
        <v>0</v>
      </c>
      <c r="AN8" s="33">
        <f t="shared" si="14"/>
        <v>0</v>
      </c>
      <c r="AO8" s="32">
        <f t="shared" si="15"/>
        <v>0</v>
      </c>
      <c r="AP8" s="27">
        <f t="shared" si="16"/>
        <v>0</v>
      </c>
      <c r="AQ8" s="27">
        <f>SMALL((M8,H8,T8,AA8,AJ8,AN8),1)</f>
        <v>0</v>
      </c>
      <c r="AR8" s="27">
        <f>SMALL((M8,H8,T8,AA8,AJ8,AN8),2)</f>
        <v>0</v>
      </c>
      <c r="AS8" s="33">
        <f t="shared" si="17"/>
        <v>0</v>
      </c>
    </row>
    <row r="9" spans="1:45" ht="12.75">
      <c r="A9" s="21">
        <v>4</v>
      </c>
      <c r="B9" s="3" t="s">
        <v>4</v>
      </c>
      <c r="C9" s="3" t="s">
        <v>5</v>
      </c>
      <c r="D9" s="36" t="s">
        <v>86</v>
      </c>
      <c r="E9" s="27">
        <f t="shared" si="0"/>
        <v>0</v>
      </c>
      <c r="F9" s="37">
        <v>0</v>
      </c>
      <c r="G9" s="27">
        <f t="shared" si="1"/>
        <v>0</v>
      </c>
      <c r="H9" s="38">
        <f>LARGE((E9,G9),1)</f>
        <v>0</v>
      </c>
      <c r="I9" s="37">
        <v>56.6</v>
      </c>
      <c r="J9" s="27">
        <f t="shared" si="2"/>
        <v>0</v>
      </c>
      <c r="K9" s="36" t="s">
        <v>87</v>
      </c>
      <c r="L9" s="27">
        <f t="shared" si="3"/>
        <v>0</v>
      </c>
      <c r="M9" s="38">
        <f>LARGE((J9,L9),1)</f>
        <v>0</v>
      </c>
      <c r="N9" s="37">
        <v>14.5</v>
      </c>
      <c r="O9" s="27">
        <f t="shared" si="4"/>
        <v>0</v>
      </c>
      <c r="P9" s="37">
        <v>22</v>
      </c>
      <c r="Q9" s="27">
        <f t="shared" si="5"/>
        <v>0</v>
      </c>
      <c r="R9" s="37">
        <v>540</v>
      </c>
      <c r="S9" s="27">
        <f t="shared" si="6"/>
        <v>0</v>
      </c>
      <c r="T9" s="38">
        <f>LARGE((O9,Q9,S9),1)</f>
        <v>0</v>
      </c>
      <c r="U9" s="37">
        <v>1.3</v>
      </c>
      <c r="V9" s="27">
        <f t="shared" si="7"/>
        <v>0</v>
      </c>
      <c r="W9" s="37">
        <v>0.8</v>
      </c>
      <c r="X9" s="27">
        <f t="shared" si="8"/>
        <v>0</v>
      </c>
      <c r="Y9" s="37">
        <v>2.5</v>
      </c>
      <c r="Z9" s="27">
        <f t="shared" si="9"/>
        <v>0</v>
      </c>
      <c r="AA9" s="38">
        <f>LARGE((V9,X9,Z9),1)</f>
        <v>0</v>
      </c>
      <c r="AB9" s="36" t="s">
        <v>88</v>
      </c>
      <c r="AC9" s="27">
        <f t="shared" si="10"/>
        <v>0</v>
      </c>
      <c r="AD9" s="36">
        <v>3</v>
      </c>
      <c r="AE9" s="27">
        <f t="shared" si="11"/>
        <v>0</v>
      </c>
      <c r="AF9" s="36" t="s">
        <v>89</v>
      </c>
      <c r="AG9" s="27">
        <f t="shared" si="12"/>
        <v>0</v>
      </c>
      <c r="AH9" s="37">
        <v>11</v>
      </c>
      <c r="AI9" s="27">
        <f t="shared" si="13"/>
        <v>0</v>
      </c>
      <c r="AJ9" s="38">
        <f>LARGE((AC9,AE9,AG9,AI9),1)</f>
        <v>0</v>
      </c>
      <c r="AK9" s="39">
        <f t="shared" si="18"/>
        <v>0</v>
      </c>
      <c r="AL9" s="39">
        <v>8.1</v>
      </c>
      <c r="AM9" s="39">
        <v>7.6</v>
      </c>
      <c r="AN9" s="33">
        <f t="shared" si="14"/>
        <v>8.1</v>
      </c>
      <c r="AO9" s="32">
        <f t="shared" si="15"/>
        <v>15.7</v>
      </c>
      <c r="AP9" s="27">
        <f t="shared" si="16"/>
        <v>8.1</v>
      </c>
      <c r="AQ9" s="27">
        <f>SMALL((M9,H9,T9,AA9,AJ9,AN9),1)</f>
        <v>0</v>
      </c>
      <c r="AR9" s="27">
        <f>SMALL((M9,H9,T9,AA9,AJ9,AN9),2)</f>
        <v>0</v>
      </c>
      <c r="AS9" s="33">
        <f t="shared" si="17"/>
        <v>8.1</v>
      </c>
    </row>
    <row r="10" spans="1:45" ht="12.75">
      <c r="A10" s="21">
        <v>5</v>
      </c>
      <c r="B10" s="3" t="s">
        <v>4</v>
      </c>
      <c r="C10" s="3" t="s">
        <v>49</v>
      </c>
      <c r="D10" s="36" t="s">
        <v>86</v>
      </c>
      <c r="E10" s="27">
        <f t="shared" si="0"/>
        <v>0</v>
      </c>
      <c r="F10" s="37">
        <v>0</v>
      </c>
      <c r="G10" s="27">
        <f t="shared" si="1"/>
        <v>0</v>
      </c>
      <c r="H10" s="38">
        <f>LARGE((E10,G10),1)</f>
        <v>0</v>
      </c>
      <c r="I10" s="37">
        <v>56.6</v>
      </c>
      <c r="J10" s="27">
        <f t="shared" si="2"/>
        <v>0</v>
      </c>
      <c r="K10" s="36" t="s">
        <v>87</v>
      </c>
      <c r="L10" s="27">
        <f t="shared" si="3"/>
        <v>0</v>
      </c>
      <c r="M10" s="38">
        <f>LARGE((J10,L10),1)</f>
        <v>0</v>
      </c>
      <c r="N10" s="37">
        <v>14.5</v>
      </c>
      <c r="O10" s="27">
        <f t="shared" si="4"/>
        <v>0</v>
      </c>
      <c r="P10" s="37">
        <v>22</v>
      </c>
      <c r="Q10" s="27">
        <f t="shared" si="5"/>
        <v>0</v>
      </c>
      <c r="R10" s="37">
        <v>540</v>
      </c>
      <c r="S10" s="27">
        <f t="shared" si="6"/>
        <v>0</v>
      </c>
      <c r="T10" s="38">
        <f>LARGE((O10,Q10,S10),1)</f>
        <v>0</v>
      </c>
      <c r="U10" s="37">
        <v>1.3</v>
      </c>
      <c r="V10" s="27">
        <f t="shared" si="7"/>
        <v>0</v>
      </c>
      <c r="W10" s="37">
        <v>0.8</v>
      </c>
      <c r="X10" s="27">
        <f t="shared" si="8"/>
        <v>0</v>
      </c>
      <c r="Y10" s="37">
        <v>2.5</v>
      </c>
      <c r="Z10" s="27">
        <f t="shared" si="9"/>
        <v>0</v>
      </c>
      <c r="AA10" s="38">
        <f>LARGE((V10,X10,Z10),1)</f>
        <v>0</v>
      </c>
      <c r="AB10" s="36" t="s">
        <v>88</v>
      </c>
      <c r="AC10" s="27">
        <f t="shared" si="10"/>
        <v>0</v>
      </c>
      <c r="AD10" s="36">
        <v>3</v>
      </c>
      <c r="AE10" s="27">
        <f t="shared" si="11"/>
        <v>0</v>
      </c>
      <c r="AF10" s="36" t="s">
        <v>89</v>
      </c>
      <c r="AG10" s="27">
        <f t="shared" si="12"/>
        <v>0</v>
      </c>
      <c r="AH10" s="37">
        <v>11</v>
      </c>
      <c r="AI10" s="27">
        <f t="shared" si="13"/>
        <v>0</v>
      </c>
      <c r="AJ10" s="38">
        <f>LARGE((AC10,AE10,AG10,AI10),1)</f>
        <v>0</v>
      </c>
      <c r="AK10" s="39">
        <f t="shared" si="18"/>
        <v>0</v>
      </c>
      <c r="AL10" s="39">
        <f t="shared" si="19"/>
        <v>0</v>
      </c>
      <c r="AM10" s="39">
        <f t="shared" si="20"/>
        <v>0</v>
      </c>
      <c r="AN10" s="33">
        <f t="shared" si="14"/>
        <v>0</v>
      </c>
      <c r="AO10" s="32">
        <f t="shared" si="15"/>
        <v>0</v>
      </c>
      <c r="AP10" s="27">
        <f t="shared" si="16"/>
        <v>0</v>
      </c>
      <c r="AQ10" s="27">
        <f>SMALL((M10,H10,T10,AA10,AJ10,AN10),1)</f>
        <v>0</v>
      </c>
      <c r="AR10" s="27">
        <f>SMALL((M10,H10,T10,AA10,AJ10,AN10),2)</f>
        <v>0</v>
      </c>
      <c r="AS10" s="33">
        <f t="shared" si="17"/>
        <v>0</v>
      </c>
    </row>
    <row r="11" spans="1:45" ht="12.75">
      <c r="A11" s="21">
        <v>6</v>
      </c>
      <c r="B11" s="3" t="s">
        <v>6</v>
      </c>
      <c r="C11" s="3" t="s">
        <v>7</v>
      </c>
      <c r="D11" s="36" t="s">
        <v>86</v>
      </c>
      <c r="E11" s="27">
        <f t="shared" si="0"/>
        <v>0</v>
      </c>
      <c r="F11" s="37">
        <v>0</v>
      </c>
      <c r="G11" s="27">
        <f t="shared" si="1"/>
        <v>0</v>
      </c>
      <c r="H11" s="38">
        <f>LARGE((E11,G11),1)</f>
        <v>0</v>
      </c>
      <c r="I11" s="37">
        <v>56.6</v>
      </c>
      <c r="J11" s="27">
        <f t="shared" si="2"/>
        <v>0</v>
      </c>
      <c r="K11" s="36" t="s">
        <v>87</v>
      </c>
      <c r="L11" s="27">
        <f t="shared" si="3"/>
        <v>0</v>
      </c>
      <c r="M11" s="38">
        <f>LARGE((J11,L11),1)</f>
        <v>0</v>
      </c>
      <c r="N11" s="37">
        <v>14.5</v>
      </c>
      <c r="O11" s="27">
        <f t="shared" si="4"/>
        <v>0</v>
      </c>
      <c r="P11" s="37">
        <v>22</v>
      </c>
      <c r="Q11" s="27">
        <f t="shared" si="5"/>
        <v>0</v>
      </c>
      <c r="R11" s="37">
        <v>540</v>
      </c>
      <c r="S11" s="27">
        <f t="shared" si="6"/>
        <v>0</v>
      </c>
      <c r="T11" s="38">
        <f>LARGE((O11,Q11,S11),1)</f>
        <v>0</v>
      </c>
      <c r="U11" s="37">
        <v>1.3</v>
      </c>
      <c r="V11" s="27">
        <f t="shared" si="7"/>
        <v>0</v>
      </c>
      <c r="W11" s="37">
        <v>0.8</v>
      </c>
      <c r="X11" s="27">
        <f t="shared" si="8"/>
        <v>0</v>
      </c>
      <c r="Y11" s="37">
        <v>2.5</v>
      </c>
      <c r="Z11" s="27">
        <f t="shared" si="9"/>
        <v>0</v>
      </c>
      <c r="AA11" s="38">
        <f>LARGE((V11,X11,Z11),1)</f>
        <v>0</v>
      </c>
      <c r="AB11" s="36" t="s">
        <v>88</v>
      </c>
      <c r="AC11" s="27">
        <f t="shared" si="10"/>
        <v>0</v>
      </c>
      <c r="AD11" s="36">
        <v>3</v>
      </c>
      <c r="AE11" s="27">
        <f t="shared" si="11"/>
        <v>0</v>
      </c>
      <c r="AF11" s="36" t="s">
        <v>89</v>
      </c>
      <c r="AG11" s="27">
        <f t="shared" si="12"/>
        <v>0</v>
      </c>
      <c r="AH11" s="37">
        <v>11</v>
      </c>
      <c r="AI11" s="27">
        <f t="shared" si="13"/>
        <v>0</v>
      </c>
      <c r="AJ11" s="38">
        <f>LARGE((AC11,AE11,AG11,AI11),1)</f>
        <v>0</v>
      </c>
      <c r="AK11" s="39">
        <f t="shared" si="18"/>
        <v>0</v>
      </c>
      <c r="AL11" s="39">
        <f t="shared" si="19"/>
        <v>0</v>
      </c>
      <c r="AM11" s="39">
        <f t="shared" si="20"/>
        <v>0</v>
      </c>
      <c r="AN11" s="33">
        <f t="shared" si="14"/>
        <v>0</v>
      </c>
      <c r="AO11" s="32">
        <f t="shared" si="15"/>
        <v>0</v>
      </c>
      <c r="AP11" s="27">
        <f t="shared" si="16"/>
        <v>0</v>
      </c>
      <c r="AQ11" s="27">
        <f>SMALL((M11,H11,T11,AA11,AJ11,AN11),1)</f>
        <v>0</v>
      </c>
      <c r="AR11" s="27">
        <f>SMALL((M11,H11,T11,AA11,AJ11,AN11),2)</f>
        <v>0</v>
      </c>
      <c r="AS11" s="33">
        <f t="shared" si="17"/>
        <v>0</v>
      </c>
    </row>
    <row r="12" spans="1:45" ht="12.75">
      <c r="A12" s="21">
        <v>7</v>
      </c>
      <c r="B12" s="3" t="s">
        <v>8</v>
      </c>
      <c r="C12" s="3" t="s">
        <v>9</v>
      </c>
      <c r="D12" s="36" t="s">
        <v>86</v>
      </c>
      <c r="E12" s="27">
        <f t="shared" si="0"/>
        <v>0</v>
      </c>
      <c r="F12" s="37">
        <v>0</v>
      </c>
      <c r="G12" s="27">
        <f t="shared" si="1"/>
        <v>0</v>
      </c>
      <c r="H12" s="38">
        <f>LARGE((E12,G12),1)</f>
        <v>0</v>
      </c>
      <c r="I12" s="37">
        <v>56.6</v>
      </c>
      <c r="J12" s="27">
        <f t="shared" si="2"/>
        <v>0</v>
      </c>
      <c r="K12" s="36" t="s">
        <v>87</v>
      </c>
      <c r="L12" s="27">
        <f t="shared" si="3"/>
        <v>0</v>
      </c>
      <c r="M12" s="38">
        <f>LARGE((J12,L12),1)</f>
        <v>0</v>
      </c>
      <c r="N12" s="37">
        <v>14.5</v>
      </c>
      <c r="O12" s="27">
        <f t="shared" si="4"/>
        <v>0</v>
      </c>
      <c r="P12" s="37">
        <v>22</v>
      </c>
      <c r="Q12" s="27">
        <f t="shared" si="5"/>
        <v>0</v>
      </c>
      <c r="R12" s="37">
        <v>540</v>
      </c>
      <c r="S12" s="27">
        <f t="shared" si="6"/>
        <v>0</v>
      </c>
      <c r="T12" s="38">
        <f>LARGE((O12,Q12,S12),1)</f>
        <v>0</v>
      </c>
      <c r="U12" s="37">
        <v>1.3</v>
      </c>
      <c r="V12" s="27">
        <f t="shared" si="7"/>
        <v>0</v>
      </c>
      <c r="W12" s="37">
        <v>0.8</v>
      </c>
      <c r="X12" s="27">
        <f t="shared" si="8"/>
        <v>0</v>
      </c>
      <c r="Y12" s="37">
        <v>2.5</v>
      </c>
      <c r="Z12" s="27">
        <f t="shared" si="9"/>
        <v>0</v>
      </c>
      <c r="AA12" s="38">
        <f>LARGE((V12,X12,Z12),1)</f>
        <v>0</v>
      </c>
      <c r="AB12" s="36" t="s">
        <v>88</v>
      </c>
      <c r="AC12" s="27">
        <f t="shared" si="10"/>
        <v>0</v>
      </c>
      <c r="AD12" s="36">
        <v>3</v>
      </c>
      <c r="AE12" s="27">
        <f t="shared" si="11"/>
        <v>0</v>
      </c>
      <c r="AF12" s="36" t="s">
        <v>89</v>
      </c>
      <c r="AG12" s="27">
        <f t="shared" si="12"/>
        <v>0</v>
      </c>
      <c r="AH12" s="37">
        <v>11</v>
      </c>
      <c r="AI12" s="27">
        <f t="shared" si="13"/>
        <v>0</v>
      </c>
      <c r="AJ12" s="38">
        <f>LARGE((AC12,AE12,AG12,AI12),1)</f>
        <v>0</v>
      </c>
      <c r="AK12" s="39">
        <v>9.2</v>
      </c>
      <c r="AL12" s="39">
        <v>8.3</v>
      </c>
      <c r="AM12" s="39">
        <v>7.2</v>
      </c>
      <c r="AN12" s="33">
        <f t="shared" si="14"/>
        <v>9.2</v>
      </c>
      <c r="AO12" s="32">
        <f t="shared" si="15"/>
        <v>24.7</v>
      </c>
      <c r="AP12" s="27">
        <f t="shared" si="16"/>
        <v>9.2</v>
      </c>
      <c r="AQ12" s="27">
        <f>SMALL((M12,H12,T12,AA12,AJ12,AN12),1)</f>
        <v>0</v>
      </c>
      <c r="AR12" s="27">
        <f>SMALL((M12,H12,T12,AA12,AJ12,AN12),2)</f>
        <v>0</v>
      </c>
      <c r="AS12" s="33">
        <f t="shared" si="17"/>
        <v>9.2</v>
      </c>
    </row>
    <row r="13" spans="1:45" ht="12.75">
      <c r="A13" s="21">
        <v>8</v>
      </c>
      <c r="B13" s="3" t="s">
        <v>8</v>
      </c>
      <c r="C13" s="3" t="s">
        <v>10</v>
      </c>
      <c r="D13" s="36" t="s">
        <v>86</v>
      </c>
      <c r="E13" s="27">
        <f t="shared" si="0"/>
        <v>0</v>
      </c>
      <c r="F13" s="37">
        <v>0</v>
      </c>
      <c r="G13" s="27">
        <f t="shared" si="1"/>
        <v>0</v>
      </c>
      <c r="H13" s="38">
        <f>LARGE((E13,G13),1)</f>
        <v>0</v>
      </c>
      <c r="I13" s="37">
        <v>56.6</v>
      </c>
      <c r="J13" s="27">
        <f t="shared" si="2"/>
        <v>0</v>
      </c>
      <c r="K13" s="36" t="s">
        <v>87</v>
      </c>
      <c r="L13" s="27">
        <f t="shared" si="3"/>
        <v>0</v>
      </c>
      <c r="M13" s="38">
        <f>LARGE((J13,L13),1)</f>
        <v>0</v>
      </c>
      <c r="N13" s="37">
        <v>14.5</v>
      </c>
      <c r="O13" s="27">
        <f t="shared" si="4"/>
        <v>0</v>
      </c>
      <c r="P13" s="37">
        <v>22</v>
      </c>
      <c r="Q13" s="27">
        <f t="shared" si="5"/>
        <v>0</v>
      </c>
      <c r="R13" s="37">
        <v>540</v>
      </c>
      <c r="S13" s="27">
        <f t="shared" si="6"/>
        <v>0</v>
      </c>
      <c r="T13" s="38">
        <f>LARGE((O13,Q13,S13),1)</f>
        <v>0</v>
      </c>
      <c r="U13" s="37">
        <v>1.3</v>
      </c>
      <c r="V13" s="27">
        <f t="shared" si="7"/>
        <v>0</v>
      </c>
      <c r="W13" s="37">
        <v>0.8</v>
      </c>
      <c r="X13" s="27">
        <f t="shared" si="8"/>
        <v>0</v>
      </c>
      <c r="Y13" s="37">
        <v>2.5</v>
      </c>
      <c r="Z13" s="27">
        <f t="shared" si="9"/>
        <v>0</v>
      </c>
      <c r="AA13" s="38">
        <f>LARGE((V13,X13,Z13),1)</f>
        <v>0</v>
      </c>
      <c r="AB13" s="36" t="s">
        <v>88</v>
      </c>
      <c r="AC13" s="27">
        <f t="shared" si="10"/>
        <v>0</v>
      </c>
      <c r="AD13" s="36">
        <v>3</v>
      </c>
      <c r="AE13" s="27">
        <f t="shared" si="11"/>
        <v>0</v>
      </c>
      <c r="AF13" s="36" t="s">
        <v>89</v>
      </c>
      <c r="AG13" s="27">
        <f t="shared" si="12"/>
        <v>0</v>
      </c>
      <c r="AH13" s="37">
        <v>11</v>
      </c>
      <c r="AI13" s="27">
        <f t="shared" si="13"/>
        <v>0</v>
      </c>
      <c r="AJ13" s="38">
        <f>LARGE((AC13,AE13,AG13,AI13),1)</f>
        <v>0</v>
      </c>
      <c r="AK13" s="39">
        <v>7.2</v>
      </c>
      <c r="AL13" s="39">
        <v>7.5</v>
      </c>
      <c r="AM13" s="39">
        <f t="shared" si="20"/>
        <v>0</v>
      </c>
      <c r="AN13" s="33">
        <f t="shared" si="14"/>
        <v>7.5</v>
      </c>
      <c r="AO13" s="32">
        <f t="shared" si="15"/>
        <v>14.7</v>
      </c>
      <c r="AP13" s="27">
        <f t="shared" si="16"/>
        <v>7.5</v>
      </c>
      <c r="AQ13" s="27">
        <f>SMALL((M13,H13,T13,AA13,AJ13,AN13),1)</f>
        <v>0</v>
      </c>
      <c r="AR13" s="27">
        <f>SMALL((M13,H13,T13,AA13,AJ13,AN13),2)</f>
        <v>0</v>
      </c>
      <c r="AS13" s="33">
        <f t="shared" si="17"/>
        <v>7.5</v>
      </c>
    </row>
    <row r="14" spans="1:45" ht="12.75">
      <c r="A14" s="21">
        <v>9</v>
      </c>
      <c r="B14" s="3" t="s">
        <v>8</v>
      </c>
      <c r="C14" s="3" t="s">
        <v>11</v>
      </c>
      <c r="D14" s="36" t="s">
        <v>86</v>
      </c>
      <c r="E14" s="27">
        <f t="shared" si="0"/>
        <v>0</v>
      </c>
      <c r="F14" s="37">
        <v>0</v>
      </c>
      <c r="G14" s="27">
        <f t="shared" si="1"/>
        <v>0</v>
      </c>
      <c r="H14" s="38">
        <f>LARGE((E14,G14),1)</f>
        <v>0</v>
      </c>
      <c r="I14" s="37">
        <v>56.6</v>
      </c>
      <c r="J14" s="27">
        <f t="shared" si="2"/>
        <v>0</v>
      </c>
      <c r="K14" s="36" t="s">
        <v>87</v>
      </c>
      <c r="L14" s="27">
        <f t="shared" si="3"/>
        <v>0</v>
      </c>
      <c r="M14" s="38">
        <f>LARGE((J14,L14),1)</f>
        <v>0</v>
      </c>
      <c r="N14" s="37">
        <v>14.5</v>
      </c>
      <c r="O14" s="27">
        <f t="shared" si="4"/>
        <v>0</v>
      </c>
      <c r="P14" s="37">
        <v>22</v>
      </c>
      <c r="Q14" s="27">
        <f t="shared" si="5"/>
        <v>0</v>
      </c>
      <c r="R14" s="37">
        <v>540</v>
      </c>
      <c r="S14" s="27">
        <f t="shared" si="6"/>
        <v>0</v>
      </c>
      <c r="T14" s="38">
        <f>LARGE((O14,Q14,S14),1)</f>
        <v>0</v>
      </c>
      <c r="U14" s="37">
        <v>1.3</v>
      </c>
      <c r="V14" s="27">
        <f t="shared" si="7"/>
        <v>0</v>
      </c>
      <c r="W14" s="37">
        <v>0.8</v>
      </c>
      <c r="X14" s="27">
        <f t="shared" si="8"/>
        <v>0</v>
      </c>
      <c r="Y14" s="37">
        <v>2.5</v>
      </c>
      <c r="Z14" s="27">
        <f t="shared" si="9"/>
        <v>0</v>
      </c>
      <c r="AA14" s="38">
        <f>LARGE((V14,X14,Z14),1)</f>
        <v>0</v>
      </c>
      <c r="AB14" s="36" t="s">
        <v>88</v>
      </c>
      <c r="AC14" s="27">
        <f t="shared" si="10"/>
        <v>0</v>
      </c>
      <c r="AD14" s="36">
        <v>3</v>
      </c>
      <c r="AE14" s="27">
        <f t="shared" si="11"/>
        <v>0</v>
      </c>
      <c r="AF14" s="36" t="s">
        <v>89</v>
      </c>
      <c r="AG14" s="27">
        <f t="shared" si="12"/>
        <v>0</v>
      </c>
      <c r="AH14" s="37">
        <v>11</v>
      </c>
      <c r="AI14" s="27">
        <f t="shared" si="13"/>
        <v>0</v>
      </c>
      <c r="AJ14" s="38">
        <f>LARGE((AC14,AE14,AG14,AI14),1)</f>
        <v>0</v>
      </c>
      <c r="AK14" s="39">
        <f>SUM($AK$49)</f>
        <v>0</v>
      </c>
      <c r="AL14" s="39">
        <f t="shared" si="19"/>
        <v>0</v>
      </c>
      <c r="AM14" s="39">
        <f t="shared" si="20"/>
        <v>0</v>
      </c>
      <c r="AN14" s="33">
        <f t="shared" si="14"/>
        <v>0</v>
      </c>
      <c r="AO14" s="32">
        <f t="shared" si="15"/>
        <v>0</v>
      </c>
      <c r="AP14" s="27">
        <f t="shared" si="16"/>
        <v>0</v>
      </c>
      <c r="AQ14" s="27">
        <f>SMALL((M14,H14,T14,AA14,AJ14,AN14),1)</f>
        <v>0</v>
      </c>
      <c r="AR14" s="27">
        <f>SMALL((M14,H14,T14,AA14,AJ14,AN14),2)</f>
        <v>0</v>
      </c>
      <c r="AS14" s="33">
        <f t="shared" si="17"/>
        <v>0</v>
      </c>
    </row>
    <row r="15" spans="1:45" ht="12.75">
      <c r="A15" s="21">
        <v>10</v>
      </c>
      <c r="B15" s="3" t="s">
        <v>12</v>
      </c>
      <c r="C15" s="3" t="s">
        <v>13</v>
      </c>
      <c r="D15" s="36" t="s">
        <v>86</v>
      </c>
      <c r="E15" s="27">
        <f t="shared" si="0"/>
        <v>0</v>
      </c>
      <c r="F15" s="37">
        <v>0</v>
      </c>
      <c r="G15" s="27">
        <f t="shared" si="1"/>
        <v>0</v>
      </c>
      <c r="H15" s="38">
        <f>LARGE((E15,G15),1)</f>
        <v>0</v>
      </c>
      <c r="I15" s="37">
        <v>56.6</v>
      </c>
      <c r="J15" s="27">
        <f t="shared" si="2"/>
        <v>0</v>
      </c>
      <c r="K15" s="36" t="s">
        <v>87</v>
      </c>
      <c r="L15" s="27">
        <f t="shared" si="3"/>
        <v>0</v>
      </c>
      <c r="M15" s="38">
        <f>LARGE((J15,L15),1)</f>
        <v>0</v>
      </c>
      <c r="N15" s="37">
        <v>14.5</v>
      </c>
      <c r="O15" s="27">
        <f t="shared" si="4"/>
        <v>0</v>
      </c>
      <c r="P15" s="37">
        <v>22</v>
      </c>
      <c r="Q15" s="27">
        <f t="shared" si="5"/>
        <v>0</v>
      </c>
      <c r="R15" s="37">
        <v>540</v>
      </c>
      <c r="S15" s="27">
        <f t="shared" si="6"/>
        <v>0</v>
      </c>
      <c r="T15" s="38">
        <f>LARGE((O15,Q15,S15),1)</f>
        <v>0</v>
      </c>
      <c r="U15" s="37">
        <v>1.3</v>
      </c>
      <c r="V15" s="27">
        <f t="shared" si="7"/>
        <v>0</v>
      </c>
      <c r="W15" s="37">
        <v>0.8</v>
      </c>
      <c r="X15" s="27">
        <f t="shared" si="8"/>
        <v>0</v>
      </c>
      <c r="Y15" s="37">
        <v>2.5</v>
      </c>
      <c r="Z15" s="27">
        <f t="shared" si="9"/>
        <v>0</v>
      </c>
      <c r="AA15" s="38">
        <f>LARGE((V15,X15,Z15),1)</f>
        <v>0</v>
      </c>
      <c r="AB15" s="36" t="s">
        <v>88</v>
      </c>
      <c r="AC15" s="27">
        <f t="shared" si="10"/>
        <v>0</v>
      </c>
      <c r="AD15" s="36">
        <v>3</v>
      </c>
      <c r="AE15" s="27">
        <f t="shared" si="11"/>
        <v>0</v>
      </c>
      <c r="AF15" s="36" t="s">
        <v>89</v>
      </c>
      <c r="AG15" s="27">
        <f t="shared" si="12"/>
        <v>0</v>
      </c>
      <c r="AH15" s="37">
        <v>11</v>
      </c>
      <c r="AI15" s="27">
        <f t="shared" si="13"/>
        <v>0</v>
      </c>
      <c r="AJ15" s="38">
        <f>LARGE((AC15,AE15,AG15,AI15),1)</f>
        <v>0</v>
      </c>
      <c r="AK15" s="39">
        <v>9.5</v>
      </c>
      <c r="AL15" s="39">
        <v>8.8</v>
      </c>
      <c r="AM15" s="39">
        <v>9.5</v>
      </c>
      <c r="AN15" s="33">
        <f t="shared" si="14"/>
        <v>9.5</v>
      </c>
      <c r="AO15" s="32">
        <f t="shared" si="15"/>
        <v>27.8</v>
      </c>
      <c r="AP15" s="27">
        <f t="shared" si="16"/>
        <v>9.5</v>
      </c>
      <c r="AQ15" s="27">
        <f>SMALL((M15,H15,T15,AA15,AJ15,AN15),1)</f>
        <v>0</v>
      </c>
      <c r="AR15" s="27">
        <f>SMALL((M15,H15,T15,AA15,AJ15,AN15),2)</f>
        <v>0</v>
      </c>
      <c r="AS15" s="33">
        <f t="shared" si="17"/>
        <v>9.5</v>
      </c>
    </row>
    <row r="16" spans="1:45" ht="12.75">
      <c r="A16" s="21">
        <v>11</v>
      </c>
      <c r="B16" s="3" t="s">
        <v>14</v>
      </c>
      <c r="C16" s="3" t="s">
        <v>13</v>
      </c>
      <c r="D16" s="36" t="s">
        <v>86</v>
      </c>
      <c r="E16" s="27">
        <f t="shared" si="0"/>
        <v>0</v>
      </c>
      <c r="F16" s="37">
        <v>0</v>
      </c>
      <c r="G16" s="27">
        <f t="shared" si="1"/>
        <v>0</v>
      </c>
      <c r="H16" s="38">
        <f>LARGE((E16,G16),1)</f>
        <v>0</v>
      </c>
      <c r="I16" s="37">
        <v>56.6</v>
      </c>
      <c r="J16" s="27">
        <f t="shared" si="2"/>
        <v>0</v>
      </c>
      <c r="K16" s="36" t="s">
        <v>87</v>
      </c>
      <c r="L16" s="27">
        <f t="shared" si="3"/>
        <v>0</v>
      </c>
      <c r="M16" s="38">
        <f>LARGE((J16,L16),1)</f>
        <v>0</v>
      </c>
      <c r="N16" s="37">
        <v>14.5</v>
      </c>
      <c r="O16" s="27">
        <f t="shared" si="4"/>
        <v>0</v>
      </c>
      <c r="P16" s="37">
        <v>22</v>
      </c>
      <c r="Q16" s="27">
        <f t="shared" si="5"/>
        <v>0</v>
      </c>
      <c r="R16" s="37">
        <v>540</v>
      </c>
      <c r="S16" s="27">
        <f t="shared" si="6"/>
        <v>0</v>
      </c>
      <c r="T16" s="38">
        <f>LARGE((O16,Q16,S16),1)</f>
        <v>0</v>
      </c>
      <c r="U16" s="37">
        <v>1.3</v>
      </c>
      <c r="V16" s="27">
        <f t="shared" si="7"/>
        <v>0</v>
      </c>
      <c r="W16" s="37">
        <v>0.8</v>
      </c>
      <c r="X16" s="27">
        <f t="shared" si="8"/>
        <v>0</v>
      </c>
      <c r="Y16" s="37">
        <v>2.5</v>
      </c>
      <c r="Z16" s="27">
        <f t="shared" si="9"/>
        <v>0</v>
      </c>
      <c r="AA16" s="38">
        <f>LARGE((V16,X16,Z16),1)</f>
        <v>0</v>
      </c>
      <c r="AB16" s="36" t="s">
        <v>88</v>
      </c>
      <c r="AC16" s="27">
        <f t="shared" si="10"/>
        <v>0</v>
      </c>
      <c r="AD16" s="36">
        <v>3</v>
      </c>
      <c r="AE16" s="27">
        <f t="shared" si="11"/>
        <v>0</v>
      </c>
      <c r="AF16" s="36" t="s">
        <v>89</v>
      </c>
      <c r="AG16" s="27">
        <f t="shared" si="12"/>
        <v>0</v>
      </c>
      <c r="AH16" s="37">
        <v>11</v>
      </c>
      <c r="AI16" s="27">
        <f t="shared" si="13"/>
        <v>0</v>
      </c>
      <c r="AJ16" s="38">
        <f>LARGE((AC16,AE16,AG16,AI16),1)</f>
        <v>0</v>
      </c>
      <c r="AK16" s="39">
        <f t="shared" si="18"/>
        <v>0</v>
      </c>
      <c r="AL16" s="39">
        <f t="shared" si="19"/>
        <v>0</v>
      </c>
      <c r="AM16" s="39">
        <f t="shared" si="20"/>
        <v>0</v>
      </c>
      <c r="AN16" s="33">
        <f t="shared" si="14"/>
        <v>0</v>
      </c>
      <c r="AO16" s="32">
        <f t="shared" si="15"/>
        <v>0</v>
      </c>
      <c r="AP16" s="27">
        <f t="shared" si="16"/>
        <v>0</v>
      </c>
      <c r="AQ16" s="27">
        <f>SMALL((M16,H16,T16,AA16,AJ16,AN16),1)</f>
        <v>0</v>
      </c>
      <c r="AR16" s="27">
        <f>SMALL((M16,H16,T16,AA16,AJ16,AN16),2)</f>
        <v>0</v>
      </c>
      <c r="AS16" s="33">
        <f t="shared" si="17"/>
        <v>0</v>
      </c>
    </row>
    <row r="17" spans="1:45" ht="12.75">
      <c r="A17" s="21">
        <v>12</v>
      </c>
      <c r="B17" s="3" t="s">
        <v>15</v>
      </c>
      <c r="C17" s="3" t="s">
        <v>11</v>
      </c>
      <c r="D17" s="36" t="s">
        <v>86</v>
      </c>
      <c r="E17" s="27">
        <f t="shared" si="0"/>
        <v>0</v>
      </c>
      <c r="F17" s="37">
        <v>0</v>
      </c>
      <c r="G17" s="27">
        <f t="shared" si="1"/>
        <v>0</v>
      </c>
      <c r="H17" s="38">
        <f>LARGE((E17,G17),1)</f>
        <v>0</v>
      </c>
      <c r="I17" s="37">
        <v>56.6</v>
      </c>
      <c r="J17" s="27">
        <f t="shared" si="2"/>
        <v>0</v>
      </c>
      <c r="K17" s="36" t="s">
        <v>87</v>
      </c>
      <c r="L17" s="27">
        <f t="shared" si="3"/>
        <v>0</v>
      </c>
      <c r="M17" s="38">
        <f>LARGE((J17,L17),1)</f>
        <v>0</v>
      </c>
      <c r="N17" s="37">
        <v>14.5</v>
      </c>
      <c r="O17" s="27">
        <f t="shared" si="4"/>
        <v>0</v>
      </c>
      <c r="P17" s="37">
        <v>22</v>
      </c>
      <c r="Q17" s="27">
        <f t="shared" si="5"/>
        <v>0</v>
      </c>
      <c r="R17" s="37">
        <v>540</v>
      </c>
      <c r="S17" s="27">
        <f t="shared" si="6"/>
        <v>0</v>
      </c>
      <c r="T17" s="38">
        <f>LARGE((O17,Q17,S17),1)</f>
        <v>0</v>
      </c>
      <c r="U17" s="37">
        <v>1.3</v>
      </c>
      <c r="V17" s="27">
        <f t="shared" si="7"/>
        <v>0</v>
      </c>
      <c r="W17" s="37">
        <v>0.8</v>
      </c>
      <c r="X17" s="27">
        <f t="shared" si="8"/>
        <v>0</v>
      </c>
      <c r="Y17" s="37">
        <v>2.5</v>
      </c>
      <c r="Z17" s="27">
        <f t="shared" si="9"/>
        <v>0</v>
      </c>
      <c r="AA17" s="38">
        <f>LARGE((V17,X17,Z17),1)</f>
        <v>0</v>
      </c>
      <c r="AB17" s="36" t="s">
        <v>88</v>
      </c>
      <c r="AC17" s="27">
        <f t="shared" si="10"/>
        <v>0</v>
      </c>
      <c r="AD17" s="36">
        <v>3</v>
      </c>
      <c r="AE17" s="27">
        <f t="shared" si="11"/>
        <v>0</v>
      </c>
      <c r="AF17" s="36" t="s">
        <v>89</v>
      </c>
      <c r="AG17" s="27">
        <f t="shared" si="12"/>
        <v>0</v>
      </c>
      <c r="AH17" s="37">
        <v>11</v>
      </c>
      <c r="AI17" s="27">
        <f t="shared" si="13"/>
        <v>0</v>
      </c>
      <c r="AJ17" s="38">
        <f>LARGE((AC17,AE17,AG17,AI17),1)</f>
        <v>0</v>
      </c>
      <c r="AK17" s="39">
        <f t="shared" si="18"/>
        <v>0</v>
      </c>
      <c r="AL17" s="39">
        <f t="shared" si="19"/>
        <v>0</v>
      </c>
      <c r="AM17" s="39">
        <f t="shared" si="20"/>
        <v>0</v>
      </c>
      <c r="AN17" s="33">
        <f t="shared" si="14"/>
        <v>0</v>
      </c>
      <c r="AO17" s="32">
        <f t="shared" si="15"/>
        <v>0</v>
      </c>
      <c r="AP17" s="27">
        <f t="shared" si="16"/>
        <v>0</v>
      </c>
      <c r="AQ17" s="27">
        <f>SMALL((M17,H17,T17,AA17,AJ17,AN17),1)</f>
        <v>0</v>
      </c>
      <c r="AR17" s="27">
        <f>SMALL((M17,H17,T17,AA17,AJ17,AN17),2)</f>
        <v>0</v>
      </c>
      <c r="AS17" s="33">
        <f t="shared" si="17"/>
        <v>0</v>
      </c>
    </row>
    <row r="18" spans="1:45" ht="12.75">
      <c r="A18" s="21">
        <v>13</v>
      </c>
      <c r="B18" s="3" t="s">
        <v>15</v>
      </c>
      <c r="C18" s="3" t="s">
        <v>16</v>
      </c>
      <c r="D18" s="36" t="s">
        <v>86</v>
      </c>
      <c r="E18" s="27">
        <f t="shared" si="0"/>
        <v>0</v>
      </c>
      <c r="F18" s="37">
        <v>0</v>
      </c>
      <c r="G18" s="27">
        <f t="shared" si="1"/>
        <v>0</v>
      </c>
      <c r="H18" s="38">
        <f>LARGE((E18,G18),1)</f>
        <v>0</v>
      </c>
      <c r="I18" s="37">
        <v>56.6</v>
      </c>
      <c r="J18" s="27">
        <f t="shared" si="2"/>
        <v>0</v>
      </c>
      <c r="K18" s="36" t="s">
        <v>87</v>
      </c>
      <c r="L18" s="27">
        <f t="shared" si="3"/>
        <v>0</v>
      </c>
      <c r="M18" s="38">
        <f>LARGE((J18,L18),1)</f>
        <v>0</v>
      </c>
      <c r="N18" s="37">
        <v>14.5</v>
      </c>
      <c r="O18" s="27">
        <f t="shared" si="4"/>
        <v>0</v>
      </c>
      <c r="P18" s="37">
        <v>22</v>
      </c>
      <c r="Q18" s="27">
        <f t="shared" si="5"/>
        <v>0</v>
      </c>
      <c r="R18" s="37">
        <v>540</v>
      </c>
      <c r="S18" s="27">
        <f t="shared" si="6"/>
        <v>0</v>
      </c>
      <c r="T18" s="38">
        <f>LARGE((O18,Q18,S18),1)</f>
        <v>0</v>
      </c>
      <c r="U18" s="37">
        <v>1.3</v>
      </c>
      <c r="V18" s="27">
        <f t="shared" si="7"/>
        <v>0</v>
      </c>
      <c r="W18" s="37">
        <v>0.8</v>
      </c>
      <c r="X18" s="27">
        <f t="shared" si="8"/>
        <v>0</v>
      </c>
      <c r="Y18" s="37">
        <v>2.5</v>
      </c>
      <c r="Z18" s="27">
        <f t="shared" si="9"/>
        <v>0</v>
      </c>
      <c r="AA18" s="38">
        <f>LARGE((V18,X18,Z18),1)</f>
        <v>0</v>
      </c>
      <c r="AB18" s="36" t="s">
        <v>88</v>
      </c>
      <c r="AC18" s="27">
        <f t="shared" si="10"/>
        <v>0</v>
      </c>
      <c r="AD18" s="36">
        <v>3</v>
      </c>
      <c r="AE18" s="27">
        <f t="shared" si="11"/>
        <v>0</v>
      </c>
      <c r="AF18" s="36" t="s">
        <v>89</v>
      </c>
      <c r="AG18" s="27">
        <f t="shared" si="12"/>
        <v>0</v>
      </c>
      <c r="AH18" s="37">
        <v>11</v>
      </c>
      <c r="AI18" s="27">
        <f t="shared" si="13"/>
        <v>0</v>
      </c>
      <c r="AJ18" s="38">
        <f>LARGE((AC18,AE18,AG18,AI18),1)</f>
        <v>0</v>
      </c>
      <c r="AK18" s="39">
        <v>7.1</v>
      </c>
      <c r="AL18" s="39">
        <v>7.3</v>
      </c>
      <c r="AM18" s="39">
        <v>6.5</v>
      </c>
      <c r="AN18" s="33">
        <f t="shared" si="14"/>
        <v>7.3</v>
      </c>
      <c r="AO18" s="32">
        <f t="shared" si="15"/>
        <v>20.9</v>
      </c>
      <c r="AP18" s="27">
        <f t="shared" si="16"/>
        <v>7.3</v>
      </c>
      <c r="AQ18" s="27">
        <f>SMALL((M18,H18,T18,AA18,AJ18,AN18),1)</f>
        <v>0</v>
      </c>
      <c r="AR18" s="27">
        <f>SMALL((M18,H18,T18,AA18,AJ18,AN18),2)</f>
        <v>0</v>
      </c>
      <c r="AS18" s="33">
        <f t="shared" si="17"/>
        <v>7.3</v>
      </c>
    </row>
    <row r="19" spans="1:45" ht="12.75">
      <c r="A19" s="21">
        <v>14</v>
      </c>
      <c r="B19" s="3" t="s">
        <v>15</v>
      </c>
      <c r="C19" s="3" t="s">
        <v>7</v>
      </c>
      <c r="D19" s="36" t="s">
        <v>86</v>
      </c>
      <c r="E19" s="27">
        <f t="shared" si="0"/>
        <v>0</v>
      </c>
      <c r="F19" s="37">
        <v>0</v>
      </c>
      <c r="G19" s="27">
        <f t="shared" si="1"/>
        <v>0</v>
      </c>
      <c r="H19" s="38">
        <f>LARGE((E19,G19),1)</f>
        <v>0</v>
      </c>
      <c r="I19" s="37">
        <v>56.6</v>
      </c>
      <c r="J19" s="27">
        <f t="shared" si="2"/>
        <v>0</v>
      </c>
      <c r="K19" s="36" t="s">
        <v>87</v>
      </c>
      <c r="L19" s="27">
        <f t="shared" si="3"/>
        <v>0</v>
      </c>
      <c r="M19" s="38">
        <f>LARGE((J19,L19),1)</f>
        <v>0</v>
      </c>
      <c r="N19" s="37">
        <v>14.5</v>
      </c>
      <c r="O19" s="27">
        <f t="shared" si="4"/>
        <v>0</v>
      </c>
      <c r="P19" s="37">
        <v>22</v>
      </c>
      <c r="Q19" s="27">
        <f t="shared" si="5"/>
        <v>0</v>
      </c>
      <c r="R19" s="37">
        <v>540</v>
      </c>
      <c r="S19" s="27">
        <f t="shared" si="6"/>
        <v>0</v>
      </c>
      <c r="T19" s="38">
        <f>LARGE((O19,Q19,S19),1)</f>
        <v>0</v>
      </c>
      <c r="U19" s="37">
        <v>1.3</v>
      </c>
      <c r="V19" s="27">
        <f t="shared" si="7"/>
        <v>0</v>
      </c>
      <c r="W19" s="37">
        <v>0.8</v>
      </c>
      <c r="X19" s="27">
        <f t="shared" si="8"/>
        <v>0</v>
      </c>
      <c r="Y19" s="37">
        <v>2.5</v>
      </c>
      <c r="Z19" s="27">
        <f t="shared" si="9"/>
        <v>0</v>
      </c>
      <c r="AA19" s="38">
        <f>LARGE((V19,X19,Z19),1)</f>
        <v>0</v>
      </c>
      <c r="AB19" s="36" t="s">
        <v>88</v>
      </c>
      <c r="AC19" s="27">
        <f t="shared" si="10"/>
        <v>0</v>
      </c>
      <c r="AD19" s="36">
        <v>3</v>
      </c>
      <c r="AE19" s="27">
        <f t="shared" si="11"/>
        <v>0</v>
      </c>
      <c r="AF19" s="36" t="s">
        <v>89</v>
      </c>
      <c r="AG19" s="27">
        <f t="shared" si="12"/>
        <v>0</v>
      </c>
      <c r="AH19" s="37">
        <v>11</v>
      </c>
      <c r="AI19" s="27">
        <f t="shared" si="13"/>
        <v>0</v>
      </c>
      <c r="AJ19" s="38">
        <f>LARGE((AC19,AE19,AG19,AI19),1)</f>
        <v>0</v>
      </c>
      <c r="AK19" s="39">
        <f t="shared" si="18"/>
        <v>0</v>
      </c>
      <c r="AL19" s="39">
        <f t="shared" si="19"/>
        <v>0</v>
      </c>
      <c r="AM19" s="39">
        <f t="shared" si="20"/>
        <v>0</v>
      </c>
      <c r="AN19" s="33">
        <f t="shared" si="14"/>
        <v>0</v>
      </c>
      <c r="AO19" s="32">
        <f t="shared" si="15"/>
        <v>0</v>
      </c>
      <c r="AP19" s="27">
        <f t="shared" si="16"/>
        <v>0</v>
      </c>
      <c r="AQ19" s="27">
        <f>SMALL((M19,H19,T19,AA19,AJ19,AN19),1)</f>
        <v>0</v>
      </c>
      <c r="AR19" s="27">
        <f>SMALL((M19,H19,T19,AA19,AJ19,AN19),2)</f>
        <v>0</v>
      </c>
      <c r="AS19" s="33">
        <f t="shared" si="17"/>
        <v>0</v>
      </c>
    </row>
    <row r="20" spans="1:45" ht="12.75">
      <c r="A20" s="21">
        <v>15</v>
      </c>
      <c r="B20" s="3" t="s">
        <v>41</v>
      </c>
      <c r="C20" s="3" t="s">
        <v>42</v>
      </c>
      <c r="D20" s="36" t="s">
        <v>86</v>
      </c>
      <c r="E20" s="27">
        <f t="shared" si="0"/>
        <v>0</v>
      </c>
      <c r="F20" s="37">
        <v>0</v>
      </c>
      <c r="G20" s="27">
        <f t="shared" si="1"/>
        <v>0</v>
      </c>
      <c r="H20" s="38">
        <f>LARGE((E20,G20),1)</f>
        <v>0</v>
      </c>
      <c r="I20" s="37">
        <v>56.6</v>
      </c>
      <c r="J20" s="27">
        <f t="shared" si="2"/>
        <v>0</v>
      </c>
      <c r="K20" s="36" t="s">
        <v>87</v>
      </c>
      <c r="L20" s="27">
        <f t="shared" si="3"/>
        <v>0</v>
      </c>
      <c r="M20" s="38">
        <f>LARGE((J20,L20),1)</f>
        <v>0</v>
      </c>
      <c r="N20" s="37">
        <v>14.5</v>
      </c>
      <c r="O20" s="27">
        <f t="shared" si="4"/>
        <v>0</v>
      </c>
      <c r="P20" s="37">
        <v>22</v>
      </c>
      <c r="Q20" s="27">
        <f t="shared" si="5"/>
        <v>0</v>
      </c>
      <c r="R20" s="37">
        <v>540</v>
      </c>
      <c r="S20" s="27">
        <f t="shared" si="6"/>
        <v>0</v>
      </c>
      <c r="T20" s="38">
        <f>LARGE((O20,Q20,S20),1)</f>
        <v>0</v>
      </c>
      <c r="U20" s="37">
        <v>1.3</v>
      </c>
      <c r="V20" s="27">
        <f t="shared" si="7"/>
        <v>0</v>
      </c>
      <c r="W20" s="37">
        <v>0.8</v>
      </c>
      <c r="X20" s="27">
        <f t="shared" si="8"/>
        <v>0</v>
      </c>
      <c r="Y20" s="37">
        <v>2.5</v>
      </c>
      <c r="Z20" s="27">
        <f t="shared" si="9"/>
        <v>0</v>
      </c>
      <c r="AA20" s="38">
        <f>LARGE((V20,X20,Z20),1)</f>
        <v>0</v>
      </c>
      <c r="AB20" s="36" t="s">
        <v>88</v>
      </c>
      <c r="AC20" s="27">
        <f t="shared" si="10"/>
        <v>0</v>
      </c>
      <c r="AD20" s="36">
        <v>3</v>
      </c>
      <c r="AE20" s="27">
        <f t="shared" si="11"/>
        <v>0</v>
      </c>
      <c r="AF20" s="36" t="s">
        <v>89</v>
      </c>
      <c r="AG20" s="27">
        <f t="shared" si="12"/>
        <v>0</v>
      </c>
      <c r="AH20" s="37">
        <v>11</v>
      </c>
      <c r="AI20" s="27">
        <f t="shared" si="13"/>
        <v>0</v>
      </c>
      <c r="AJ20" s="38">
        <f>LARGE((AC20,AE20,AG20,AI20),1)</f>
        <v>0</v>
      </c>
      <c r="AK20" s="39">
        <f t="shared" si="18"/>
        <v>0</v>
      </c>
      <c r="AL20" s="39">
        <f t="shared" si="19"/>
        <v>0</v>
      </c>
      <c r="AM20" s="39">
        <f t="shared" si="20"/>
        <v>0</v>
      </c>
      <c r="AN20" s="33">
        <f t="shared" si="14"/>
        <v>0</v>
      </c>
      <c r="AO20" s="32">
        <f t="shared" si="15"/>
        <v>0</v>
      </c>
      <c r="AP20" s="27">
        <f t="shared" si="16"/>
        <v>0</v>
      </c>
      <c r="AQ20" s="27">
        <f>SMALL((M20,H20,T20,AA20,AJ20,AN20),1)</f>
        <v>0</v>
      </c>
      <c r="AR20" s="27">
        <f>SMALL((M20,H20,T20,AA20,AJ20,AN20),2)</f>
        <v>0</v>
      </c>
      <c r="AS20" s="33">
        <f t="shared" si="17"/>
        <v>0</v>
      </c>
    </row>
    <row r="21" spans="1:45" ht="12.75">
      <c r="A21" s="21">
        <v>16</v>
      </c>
      <c r="B21" s="3" t="s">
        <v>17</v>
      </c>
      <c r="C21" s="3" t="s">
        <v>18</v>
      </c>
      <c r="D21" s="36" t="s">
        <v>86</v>
      </c>
      <c r="E21" s="27">
        <f t="shared" si="0"/>
        <v>0</v>
      </c>
      <c r="F21" s="37">
        <v>0</v>
      </c>
      <c r="G21" s="27">
        <f t="shared" si="1"/>
        <v>0</v>
      </c>
      <c r="H21" s="38">
        <f>LARGE((E21,G21),1)</f>
        <v>0</v>
      </c>
      <c r="I21" s="37">
        <v>56.6</v>
      </c>
      <c r="J21" s="27">
        <f t="shared" si="2"/>
        <v>0</v>
      </c>
      <c r="K21" s="36" t="s">
        <v>87</v>
      </c>
      <c r="L21" s="27">
        <f t="shared" si="3"/>
        <v>0</v>
      </c>
      <c r="M21" s="38">
        <f>LARGE((J21,L21),1)</f>
        <v>0</v>
      </c>
      <c r="N21" s="37">
        <v>14.5</v>
      </c>
      <c r="O21" s="27">
        <f t="shared" si="4"/>
        <v>0</v>
      </c>
      <c r="P21" s="37">
        <v>22</v>
      </c>
      <c r="Q21" s="27">
        <f t="shared" si="5"/>
        <v>0</v>
      </c>
      <c r="R21" s="37">
        <v>540</v>
      </c>
      <c r="S21" s="27">
        <f t="shared" si="6"/>
        <v>0</v>
      </c>
      <c r="T21" s="38">
        <f>LARGE((O21,Q21,S21),1)</f>
        <v>0</v>
      </c>
      <c r="U21" s="37">
        <v>1.3</v>
      </c>
      <c r="V21" s="27">
        <f t="shared" si="7"/>
        <v>0</v>
      </c>
      <c r="W21" s="37">
        <v>0.8</v>
      </c>
      <c r="X21" s="27">
        <f t="shared" si="8"/>
        <v>0</v>
      </c>
      <c r="Y21" s="37">
        <v>2.5</v>
      </c>
      <c r="Z21" s="27">
        <f t="shared" si="9"/>
        <v>0</v>
      </c>
      <c r="AA21" s="38">
        <f>LARGE((V21,X21,Z21),1)</f>
        <v>0</v>
      </c>
      <c r="AB21" s="36" t="s">
        <v>88</v>
      </c>
      <c r="AC21" s="27">
        <f t="shared" si="10"/>
        <v>0</v>
      </c>
      <c r="AD21" s="36">
        <v>3</v>
      </c>
      <c r="AE21" s="27">
        <f t="shared" si="11"/>
        <v>0</v>
      </c>
      <c r="AF21" s="36" t="s">
        <v>89</v>
      </c>
      <c r="AG21" s="27">
        <f t="shared" si="12"/>
        <v>0</v>
      </c>
      <c r="AH21" s="37">
        <v>11</v>
      </c>
      <c r="AI21" s="27">
        <f t="shared" si="13"/>
        <v>0</v>
      </c>
      <c r="AJ21" s="38">
        <f>LARGE((AC21,AE21,AG21,AI21),1)</f>
        <v>0</v>
      </c>
      <c r="AK21" s="39">
        <v>7.8</v>
      </c>
      <c r="AL21" s="39">
        <v>8.2</v>
      </c>
      <c r="AM21" s="39">
        <v>7.1</v>
      </c>
      <c r="AN21" s="33">
        <f t="shared" si="14"/>
        <v>8.2</v>
      </c>
      <c r="AO21" s="32">
        <f t="shared" si="15"/>
        <v>23.1</v>
      </c>
      <c r="AP21" s="27">
        <f t="shared" si="16"/>
        <v>8.2</v>
      </c>
      <c r="AQ21" s="27">
        <f>SMALL((M21,H21,T21,AA21,AJ21,AN21),1)</f>
        <v>0</v>
      </c>
      <c r="AR21" s="27">
        <f>SMALL((M21,H21,T21,AA21,AJ21,AN21),2)</f>
        <v>0</v>
      </c>
      <c r="AS21" s="33">
        <f t="shared" si="17"/>
        <v>8.2</v>
      </c>
    </row>
    <row r="22" spans="1:45" ht="12.75">
      <c r="A22" s="21">
        <v>17</v>
      </c>
      <c r="B22" s="3" t="s">
        <v>17</v>
      </c>
      <c r="C22" s="3" t="s">
        <v>19</v>
      </c>
      <c r="D22" s="36" t="s">
        <v>86</v>
      </c>
      <c r="E22" s="27">
        <f t="shared" si="0"/>
        <v>0</v>
      </c>
      <c r="F22" s="37">
        <v>0</v>
      </c>
      <c r="G22" s="27">
        <f t="shared" si="1"/>
        <v>0</v>
      </c>
      <c r="H22" s="38">
        <f>LARGE((E22,G22),1)</f>
        <v>0</v>
      </c>
      <c r="I22" s="37">
        <v>56.6</v>
      </c>
      <c r="J22" s="27">
        <f t="shared" si="2"/>
        <v>0</v>
      </c>
      <c r="K22" s="36" t="s">
        <v>87</v>
      </c>
      <c r="L22" s="27">
        <f t="shared" si="3"/>
        <v>0</v>
      </c>
      <c r="M22" s="38">
        <f>LARGE((J22,L22),1)</f>
        <v>0</v>
      </c>
      <c r="N22" s="37">
        <v>14.5</v>
      </c>
      <c r="O22" s="27">
        <f t="shared" si="4"/>
        <v>0</v>
      </c>
      <c r="P22" s="37">
        <v>22</v>
      </c>
      <c r="Q22" s="27">
        <f t="shared" si="5"/>
        <v>0</v>
      </c>
      <c r="R22" s="37">
        <v>540</v>
      </c>
      <c r="S22" s="27">
        <f t="shared" si="6"/>
        <v>0</v>
      </c>
      <c r="T22" s="38">
        <f>LARGE((O22,Q22,S22),1)</f>
        <v>0</v>
      </c>
      <c r="U22" s="37">
        <v>1.3</v>
      </c>
      <c r="V22" s="27">
        <f t="shared" si="7"/>
        <v>0</v>
      </c>
      <c r="W22" s="37">
        <v>0.8</v>
      </c>
      <c r="X22" s="27">
        <f t="shared" si="8"/>
        <v>0</v>
      </c>
      <c r="Y22" s="37">
        <v>2.5</v>
      </c>
      <c r="Z22" s="27">
        <f t="shared" si="9"/>
        <v>0</v>
      </c>
      <c r="AA22" s="38">
        <f>LARGE((V22,X22,Z22),1)</f>
        <v>0</v>
      </c>
      <c r="AB22" s="36" t="s">
        <v>88</v>
      </c>
      <c r="AC22" s="27">
        <f t="shared" si="10"/>
        <v>0</v>
      </c>
      <c r="AD22" s="36">
        <v>3</v>
      </c>
      <c r="AE22" s="27">
        <f t="shared" si="11"/>
        <v>0</v>
      </c>
      <c r="AF22" s="36" t="s">
        <v>89</v>
      </c>
      <c r="AG22" s="27">
        <f t="shared" si="12"/>
        <v>0</v>
      </c>
      <c r="AH22" s="37">
        <v>11</v>
      </c>
      <c r="AI22" s="27">
        <f t="shared" si="13"/>
        <v>0</v>
      </c>
      <c r="AJ22" s="38">
        <f>LARGE((AC22,AE22,AG22,AI22),1)</f>
        <v>0</v>
      </c>
      <c r="AK22" s="39">
        <f t="shared" si="18"/>
        <v>0</v>
      </c>
      <c r="AL22" s="39">
        <f t="shared" si="19"/>
        <v>0</v>
      </c>
      <c r="AM22" s="39">
        <f t="shared" si="20"/>
        <v>0</v>
      </c>
      <c r="AN22" s="33">
        <f t="shared" si="14"/>
        <v>0</v>
      </c>
      <c r="AO22" s="32">
        <f t="shared" si="15"/>
        <v>0</v>
      </c>
      <c r="AP22" s="27">
        <f t="shared" si="16"/>
        <v>0</v>
      </c>
      <c r="AQ22" s="27">
        <f>SMALL((M22,H22,T22,AA22,AJ22,AN22),1)</f>
        <v>0</v>
      </c>
      <c r="AR22" s="27">
        <f>SMALL((M22,H22,T22,AA22,AJ22,AN22),2)</f>
        <v>0</v>
      </c>
      <c r="AS22" s="33">
        <f t="shared" si="17"/>
        <v>0</v>
      </c>
    </row>
    <row r="23" spans="1:45" ht="12.75">
      <c r="A23" s="21">
        <v>18</v>
      </c>
      <c r="B23" s="3" t="s">
        <v>20</v>
      </c>
      <c r="C23" s="3" t="s">
        <v>21</v>
      </c>
      <c r="D23" s="36" t="s">
        <v>86</v>
      </c>
      <c r="E23" s="27">
        <f t="shared" si="0"/>
        <v>0</v>
      </c>
      <c r="F23" s="37">
        <v>0</v>
      </c>
      <c r="G23" s="27">
        <f t="shared" si="1"/>
        <v>0</v>
      </c>
      <c r="H23" s="38">
        <f>LARGE((E23,G23),1)</f>
        <v>0</v>
      </c>
      <c r="I23" s="37">
        <v>56.6</v>
      </c>
      <c r="J23" s="27">
        <f t="shared" si="2"/>
        <v>0</v>
      </c>
      <c r="K23" s="36" t="s">
        <v>87</v>
      </c>
      <c r="L23" s="27">
        <f t="shared" si="3"/>
        <v>0</v>
      </c>
      <c r="M23" s="38">
        <f>LARGE((J23,L23),1)</f>
        <v>0</v>
      </c>
      <c r="N23" s="37">
        <v>14.5</v>
      </c>
      <c r="O23" s="27">
        <f t="shared" si="4"/>
        <v>0</v>
      </c>
      <c r="P23" s="37">
        <v>22</v>
      </c>
      <c r="Q23" s="27">
        <f t="shared" si="5"/>
        <v>0</v>
      </c>
      <c r="R23" s="37">
        <v>540</v>
      </c>
      <c r="S23" s="27">
        <f t="shared" si="6"/>
        <v>0</v>
      </c>
      <c r="T23" s="38">
        <f>LARGE((O23,Q23,S23),1)</f>
        <v>0</v>
      </c>
      <c r="U23" s="37">
        <v>1.3</v>
      </c>
      <c r="V23" s="27">
        <f t="shared" si="7"/>
        <v>0</v>
      </c>
      <c r="W23" s="37">
        <v>0.8</v>
      </c>
      <c r="X23" s="27">
        <f t="shared" si="8"/>
        <v>0</v>
      </c>
      <c r="Y23" s="37">
        <v>2.5</v>
      </c>
      <c r="Z23" s="27">
        <f t="shared" si="9"/>
        <v>0</v>
      </c>
      <c r="AA23" s="38">
        <f>LARGE((V23,X23,Z23),1)</f>
        <v>0</v>
      </c>
      <c r="AB23" s="36" t="s">
        <v>88</v>
      </c>
      <c r="AC23" s="27">
        <f t="shared" si="10"/>
        <v>0</v>
      </c>
      <c r="AD23" s="36">
        <v>3</v>
      </c>
      <c r="AE23" s="27">
        <f t="shared" si="11"/>
        <v>0</v>
      </c>
      <c r="AF23" s="36" t="s">
        <v>89</v>
      </c>
      <c r="AG23" s="27">
        <f t="shared" si="12"/>
        <v>0</v>
      </c>
      <c r="AH23" s="37">
        <v>11</v>
      </c>
      <c r="AI23" s="27">
        <f t="shared" si="13"/>
        <v>0</v>
      </c>
      <c r="AJ23" s="38">
        <f>LARGE((AC23,AE23,AG23,AI23),1)</f>
        <v>0</v>
      </c>
      <c r="AK23" s="39">
        <v>7.4</v>
      </c>
      <c r="AL23" s="39">
        <v>5.7</v>
      </c>
      <c r="AM23" s="39">
        <v>5.8</v>
      </c>
      <c r="AN23" s="33">
        <f t="shared" si="14"/>
        <v>7.4</v>
      </c>
      <c r="AO23" s="32">
        <f t="shared" si="15"/>
        <v>18.900000000000002</v>
      </c>
      <c r="AP23" s="27">
        <f t="shared" si="16"/>
        <v>7.4</v>
      </c>
      <c r="AQ23" s="27">
        <f>SMALL((M23,H23,T23,AA23,AJ23,AN23),1)</f>
        <v>0</v>
      </c>
      <c r="AR23" s="27">
        <f>SMALL((M23,H23,T23,AA23,AJ23,AN23),2)</f>
        <v>0</v>
      </c>
      <c r="AS23" s="33">
        <f t="shared" si="17"/>
        <v>7.4</v>
      </c>
    </row>
    <row r="24" spans="1:45" ht="12.75">
      <c r="A24" s="21">
        <v>19</v>
      </c>
      <c r="B24" s="3" t="s">
        <v>22</v>
      </c>
      <c r="C24" s="3" t="s">
        <v>23</v>
      </c>
      <c r="D24" s="36" t="s">
        <v>86</v>
      </c>
      <c r="E24" s="27">
        <f t="shared" si="0"/>
        <v>0</v>
      </c>
      <c r="F24" s="37">
        <v>0</v>
      </c>
      <c r="G24" s="27">
        <f t="shared" si="1"/>
        <v>0</v>
      </c>
      <c r="H24" s="38">
        <f>LARGE((E24,G24),1)</f>
        <v>0</v>
      </c>
      <c r="I24" s="37">
        <v>56.6</v>
      </c>
      <c r="J24" s="27">
        <f t="shared" si="2"/>
        <v>0</v>
      </c>
      <c r="K24" s="36" t="s">
        <v>87</v>
      </c>
      <c r="L24" s="27">
        <f t="shared" si="3"/>
        <v>0</v>
      </c>
      <c r="M24" s="38">
        <f>LARGE((J24,L24),1)</f>
        <v>0</v>
      </c>
      <c r="N24" s="37">
        <v>14.5</v>
      </c>
      <c r="O24" s="27">
        <f t="shared" si="4"/>
        <v>0</v>
      </c>
      <c r="P24" s="37">
        <v>22</v>
      </c>
      <c r="Q24" s="27">
        <f t="shared" si="5"/>
        <v>0</v>
      </c>
      <c r="R24" s="37">
        <v>540</v>
      </c>
      <c r="S24" s="27">
        <f t="shared" si="6"/>
        <v>0</v>
      </c>
      <c r="T24" s="38">
        <f>LARGE((O24,Q24,S24),1)</f>
        <v>0</v>
      </c>
      <c r="U24" s="37">
        <v>1.3</v>
      </c>
      <c r="V24" s="27">
        <f t="shared" si="7"/>
        <v>0</v>
      </c>
      <c r="W24" s="37">
        <v>0.8</v>
      </c>
      <c r="X24" s="27">
        <f t="shared" si="8"/>
        <v>0</v>
      </c>
      <c r="Y24" s="37">
        <v>2.5</v>
      </c>
      <c r="Z24" s="27">
        <f t="shared" si="9"/>
        <v>0</v>
      </c>
      <c r="AA24" s="38">
        <f>LARGE((V24,X24,Z24),1)</f>
        <v>0</v>
      </c>
      <c r="AB24" s="36" t="s">
        <v>88</v>
      </c>
      <c r="AC24" s="27">
        <f t="shared" si="10"/>
        <v>0</v>
      </c>
      <c r="AD24" s="36">
        <v>3</v>
      </c>
      <c r="AE24" s="27">
        <f t="shared" si="11"/>
        <v>0</v>
      </c>
      <c r="AF24" s="36" t="s">
        <v>89</v>
      </c>
      <c r="AG24" s="27">
        <f t="shared" si="12"/>
        <v>0</v>
      </c>
      <c r="AH24" s="37">
        <v>11</v>
      </c>
      <c r="AI24" s="27">
        <f t="shared" si="13"/>
        <v>0</v>
      </c>
      <c r="AJ24" s="38">
        <f>LARGE((AC24,AE24,AG24,AI24),1)</f>
        <v>0</v>
      </c>
      <c r="AK24" s="39">
        <f t="shared" si="18"/>
        <v>0</v>
      </c>
      <c r="AL24" s="39">
        <f t="shared" si="19"/>
        <v>0</v>
      </c>
      <c r="AM24" s="39">
        <f t="shared" si="20"/>
        <v>0</v>
      </c>
      <c r="AN24" s="33">
        <f t="shared" si="14"/>
        <v>0</v>
      </c>
      <c r="AO24" s="32">
        <f t="shared" si="15"/>
        <v>0</v>
      </c>
      <c r="AP24" s="27">
        <f t="shared" si="16"/>
        <v>0</v>
      </c>
      <c r="AQ24" s="27">
        <f>SMALL((M24,H24,T24,AA24,AJ24,AN24),1)</f>
        <v>0</v>
      </c>
      <c r="AR24" s="27">
        <f>SMALL((M24,H24,T24,AA24,AJ24,AN24),2)</f>
        <v>0</v>
      </c>
      <c r="AS24" s="33">
        <f t="shared" si="17"/>
        <v>0</v>
      </c>
    </row>
    <row r="25" spans="1:45" ht="12.75">
      <c r="A25" s="21">
        <v>20</v>
      </c>
      <c r="B25" s="3" t="s">
        <v>24</v>
      </c>
      <c r="C25" s="3" t="s">
        <v>10</v>
      </c>
      <c r="D25" s="36" t="s">
        <v>86</v>
      </c>
      <c r="E25" s="27">
        <f t="shared" si="0"/>
        <v>0</v>
      </c>
      <c r="F25" s="37">
        <v>0</v>
      </c>
      <c r="G25" s="27">
        <f t="shared" si="1"/>
        <v>0</v>
      </c>
      <c r="H25" s="38">
        <f>LARGE((E25,G25),1)</f>
        <v>0</v>
      </c>
      <c r="I25" s="37">
        <v>56.6</v>
      </c>
      <c r="J25" s="27">
        <f t="shared" si="2"/>
        <v>0</v>
      </c>
      <c r="K25" s="36" t="s">
        <v>87</v>
      </c>
      <c r="L25" s="27">
        <f t="shared" si="3"/>
        <v>0</v>
      </c>
      <c r="M25" s="38">
        <f>LARGE((J25,L25),1)</f>
        <v>0</v>
      </c>
      <c r="N25" s="37">
        <v>14.5</v>
      </c>
      <c r="O25" s="27">
        <f t="shared" si="4"/>
        <v>0</v>
      </c>
      <c r="P25" s="37">
        <v>22</v>
      </c>
      <c r="Q25" s="27">
        <f t="shared" si="5"/>
        <v>0</v>
      </c>
      <c r="R25" s="37">
        <v>540</v>
      </c>
      <c r="S25" s="27">
        <f t="shared" si="6"/>
        <v>0</v>
      </c>
      <c r="T25" s="38">
        <f>LARGE((O25,Q25,S25),1)</f>
        <v>0</v>
      </c>
      <c r="U25" s="37">
        <v>1.3</v>
      </c>
      <c r="V25" s="27">
        <f t="shared" si="7"/>
        <v>0</v>
      </c>
      <c r="W25" s="37">
        <v>0.8</v>
      </c>
      <c r="X25" s="27">
        <f t="shared" si="8"/>
        <v>0</v>
      </c>
      <c r="Y25" s="37">
        <v>2.5</v>
      </c>
      <c r="Z25" s="27">
        <f t="shared" si="9"/>
        <v>0</v>
      </c>
      <c r="AA25" s="38">
        <f>LARGE((V25,X25,Z25),1)</f>
        <v>0</v>
      </c>
      <c r="AB25" s="36" t="s">
        <v>88</v>
      </c>
      <c r="AC25" s="27">
        <f t="shared" si="10"/>
        <v>0</v>
      </c>
      <c r="AD25" s="36">
        <v>3</v>
      </c>
      <c r="AE25" s="27">
        <f t="shared" si="11"/>
        <v>0</v>
      </c>
      <c r="AF25" s="36" t="s">
        <v>89</v>
      </c>
      <c r="AG25" s="27">
        <f t="shared" si="12"/>
        <v>0</v>
      </c>
      <c r="AH25" s="37">
        <v>11</v>
      </c>
      <c r="AI25" s="27">
        <f t="shared" si="13"/>
        <v>0</v>
      </c>
      <c r="AJ25" s="38">
        <f>LARGE((AC25,AE25,AG25,AI25),1)</f>
        <v>0</v>
      </c>
      <c r="AK25" s="39">
        <f t="shared" si="18"/>
        <v>0</v>
      </c>
      <c r="AL25" s="39">
        <f t="shared" si="19"/>
        <v>0</v>
      </c>
      <c r="AM25" s="39">
        <f t="shared" si="20"/>
        <v>0</v>
      </c>
      <c r="AN25" s="33">
        <f t="shared" si="14"/>
        <v>0</v>
      </c>
      <c r="AO25" s="32">
        <f t="shared" si="15"/>
        <v>0</v>
      </c>
      <c r="AP25" s="27">
        <f t="shared" si="16"/>
        <v>0</v>
      </c>
      <c r="AQ25" s="27">
        <f>SMALL((M25,H25,T25,AA25,AJ25,AN25),1)</f>
        <v>0</v>
      </c>
      <c r="AR25" s="27">
        <f>SMALL((M25,H25,T25,AA25,AJ25,AN25),2)</f>
        <v>0</v>
      </c>
      <c r="AS25" s="33">
        <f t="shared" si="17"/>
        <v>0</v>
      </c>
    </row>
    <row r="26" spans="1:45" ht="12.75">
      <c r="A26" s="21">
        <v>21</v>
      </c>
      <c r="B26" s="3" t="s">
        <v>27</v>
      </c>
      <c r="C26" s="3" t="s">
        <v>21</v>
      </c>
      <c r="D26" s="36" t="s">
        <v>86</v>
      </c>
      <c r="E26" s="27">
        <f t="shared" si="0"/>
        <v>0</v>
      </c>
      <c r="F26" s="37">
        <v>0</v>
      </c>
      <c r="G26" s="27">
        <f t="shared" si="1"/>
        <v>0</v>
      </c>
      <c r="H26" s="38">
        <f>LARGE((E26,G26),1)</f>
        <v>0</v>
      </c>
      <c r="I26" s="37">
        <v>56.6</v>
      </c>
      <c r="J26" s="27">
        <f t="shared" si="2"/>
        <v>0</v>
      </c>
      <c r="K26" s="36" t="s">
        <v>87</v>
      </c>
      <c r="L26" s="27">
        <f t="shared" si="3"/>
        <v>0</v>
      </c>
      <c r="M26" s="38">
        <f>LARGE((J26,L26),1)</f>
        <v>0</v>
      </c>
      <c r="N26" s="37">
        <v>14.5</v>
      </c>
      <c r="O26" s="27">
        <f t="shared" si="4"/>
        <v>0</v>
      </c>
      <c r="P26" s="37">
        <v>22</v>
      </c>
      <c r="Q26" s="27">
        <f t="shared" si="5"/>
        <v>0</v>
      </c>
      <c r="R26" s="37">
        <v>540</v>
      </c>
      <c r="S26" s="27">
        <f t="shared" si="6"/>
        <v>0</v>
      </c>
      <c r="T26" s="38">
        <f>LARGE((O26,Q26,S26),1)</f>
        <v>0</v>
      </c>
      <c r="U26" s="37">
        <v>1.3</v>
      </c>
      <c r="V26" s="27">
        <f t="shared" si="7"/>
        <v>0</v>
      </c>
      <c r="W26" s="37">
        <v>0.8</v>
      </c>
      <c r="X26" s="27">
        <f t="shared" si="8"/>
        <v>0</v>
      </c>
      <c r="Y26" s="37">
        <v>2.5</v>
      </c>
      <c r="Z26" s="27">
        <f t="shared" si="9"/>
        <v>0</v>
      </c>
      <c r="AA26" s="38">
        <f>LARGE((V26,X26,Z26),1)</f>
        <v>0</v>
      </c>
      <c r="AB26" s="36" t="s">
        <v>88</v>
      </c>
      <c r="AC26" s="27">
        <f t="shared" si="10"/>
        <v>0</v>
      </c>
      <c r="AD26" s="36">
        <v>3</v>
      </c>
      <c r="AE26" s="27">
        <f t="shared" si="11"/>
        <v>0</v>
      </c>
      <c r="AF26" s="36" t="s">
        <v>89</v>
      </c>
      <c r="AG26" s="27">
        <f t="shared" si="12"/>
        <v>0</v>
      </c>
      <c r="AH26" s="37">
        <v>11</v>
      </c>
      <c r="AI26" s="27">
        <f t="shared" si="13"/>
        <v>0</v>
      </c>
      <c r="AJ26" s="38">
        <f>LARGE((AC26,AE26,AG26,AI26),1)</f>
        <v>0</v>
      </c>
      <c r="AK26" s="39">
        <f t="shared" si="18"/>
        <v>0</v>
      </c>
      <c r="AL26" s="39">
        <f t="shared" si="19"/>
        <v>0</v>
      </c>
      <c r="AM26" s="39">
        <f t="shared" si="20"/>
        <v>0</v>
      </c>
      <c r="AN26" s="33">
        <f t="shared" si="14"/>
        <v>0</v>
      </c>
      <c r="AO26" s="32">
        <f t="shared" si="15"/>
        <v>0</v>
      </c>
      <c r="AP26" s="27">
        <f t="shared" si="16"/>
        <v>0</v>
      </c>
      <c r="AQ26" s="27">
        <f>SMALL((M26,H26,T26,AA26,AJ26,AN26),1)</f>
        <v>0</v>
      </c>
      <c r="AR26" s="27">
        <f>SMALL((M26,H26,T26,AA26,AJ26,AN26),2)</f>
        <v>0</v>
      </c>
      <c r="AS26" s="33">
        <f t="shared" si="17"/>
        <v>0</v>
      </c>
    </row>
    <row r="27" spans="1:45" ht="12.75">
      <c r="A27" s="21">
        <v>22</v>
      </c>
      <c r="B27" s="3" t="s">
        <v>27</v>
      </c>
      <c r="C27" s="3" t="s">
        <v>44</v>
      </c>
      <c r="D27" s="36" t="s">
        <v>86</v>
      </c>
      <c r="E27" s="27">
        <f t="shared" si="0"/>
        <v>0</v>
      </c>
      <c r="F27" s="37">
        <v>0</v>
      </c>
      <c r="G27" s="27">
        <f t="shared" si="1"/>
        <v>0</v>
      </c>
      <c r="H27" s="38">
        <f>LARGE((E27,G27),1)</f>
        <v>0</v>
      </c>
      <c r="I27" s="37">
        <v>56.6</v>
      </c>
      <c r="J27" s="27">
        <f t="shared" si="2"/>
        <v>0</v>
      </c>
      <c r="K27" s="36" t="s">
        <v>87</v>
      </c>
      <c r="L27" s="27">
        <f t="shared" si="3"/>
        <v>0</v>
      </c>
      <c r="M27" s="38">
        <f>LARGE((J27,L27),1)</f>
        <v>0</v>
      </c>
      <c r="N27" s="37">
        <v>14.5</v>
      </c>
      <c r="O27" s="27">
        <f t="shared" si="4"/>
        <v>0</v>
      </c>
      <c r="P27" s="37">
        <v>22</v>
      </c>
      <c r="Q27" s="27">
        <f t="shared" si="5"/>
        <v>0</v>
      </c>
      <c r="R27" s="37">
        <v>540</v>
      </c>
      <c r="S27" s="27">
        <f t="shared" si="6"/>
        <v>0</v>
      </c>
      <c r="T27" s="38">
        <f>LARGE((O27,Q27,S27),1)</f>
        <v>0</v>
      </c>
      <c r="U27" s="37">
        <v>1.3</v>
      </c>
      <c r="V27" s="27">
        <f t="shared" si="7"/>
        <v>0</v>
      </c>
      <c r="W27" s="37">
        <v>0.8</v>
      </c>
      <c r="X27" s="27">
        <f t="shared" si="8"/>
        <v>0</v>
      </c>
      <c r="Y27" s="37">
        <v>2.5</v>
      </c>
      <c r="Z27" s="27">
        <f t="shared" si="9"/>
        <v>0</v>
      </c>
      <c r="AA27" s="38">
        <f>LARGE((V27,X27,Z27),1)</f>
        <v>0</v>
      </c>
      <c r="AB27" s="36" t="s">
        <v>88</v>
      </c>
      <c r="AC27" s="27">
        <f t="shared" si="10"/>
        <v>0</v>
      </c>
      <c r="AD27" s="36">
        <v>3</v>
      </c>
      <c r="AE27" s="27">
        <f t="shared" si="11"/>
        <v>0</v>
      </c>
      <c r="AF27" s="36" t="s">
        <v>89</v>
      </c>
      <c r="AG27" s="27">
        <f t="shared" si="12"/>
        <v>0</v>
      </c>
      <c r="AH27" s="37">
        <v>11</v>
      </c>
      <c r="AI27" s="27">
        <f t="shared" si="13"/>
        <v>0</v>
      </c>
      <c r="AJ27" s="38">
        <f>LARGE((AC27,AE27,AG27,AI27),1)</f>
        <v>0</v>
      </c>
      <c r="AK27" s="39">
        <v>6.3</v>
      </c>
      <c r="AL27" s="39">
        <v>8.5</v>
      </c>
      <c r="AM27" s="39">
        <v>6.4</v>
      </c>
      <c r="AN27" s="33">
        <f t="shared" si="14"/>
        <v>8.5</v>
      </c>
      <c r="AO27" s="32">
        <f t="shared" si="15"/>
        <v>21.200000000000003</v>
      </c>
      <c r="AP27" s="27">
        <f t="shared" si="16"/>
        <v>8.5</v>
      </c>
      <c r="AQ27" s="27">
        <f>SMALL((M27,H27,T27,AA27,AJ27,AN27),1)</f>
        <v>0</v>
      </c>
      <c r="AR27" s="27">
        <f>SMALL((M27,H27,T27,AA27,AJ27,AN27),2)</f>
        <v>0</v>
      </c>
      <c r="AS27" s="33">
        <f t="shared" si="17"/>
        <v>8.5</v>
      </c>
    </row>
    <row r="28" spans="1:45" ht="12.75">
      <c r="A28" s="21">
        <v>23</v>
      </c>
      <c r="B28" s="3" t="s">
        <v>27</v>
      </c>
      <c r="C28" s="3" t="s">
        <v>28</v>
      </c>
      <c r="D28" s="36" t="s">
        <v>86</v>
      </c>
      <c r="E28" s="27">
        <f t="shared" si="0"/>
        <v>0</v>
      </c>
      <c r="F28" s="37">
        <v>0</v>
      </c>
      <c r="G28" s="27">
        <f t="shared" si="1"/>
        <v>0</v>
      </c>
      <c r="H28" s="38">
        <f>LARGE((E28,G28),1)</f>
        <v>0</v>
      </c>
      <c r="I28" s="37">
        <v>56.6</v>
      </c>
      <c r="J28" s="27">
        <f t="shared" si="2"/>
        <v>0</v>
      </c>
      <c r="K28" s="36" t="s">
        <v>87</v>
      </c>
      <c r="L28" s="27">
        <f t="shared" si="3"/>
        <v>0</v>
      </c>
      <c r="M28" s="38">
        <f>LARGE((J28,L28),1)</f>
        <v>0</v>
      </c>
      <c r="N28" s="37">
        <v>14.5</v>
      </c>
      <c r="O28" s="27">
        <f t="shared" si="4"/>
        <v>0</v>
      </c>
      <c r="P28" s="37">
        <v>22</v>
      </c>
      <c r="Q28" s="27">
        <f t="shared" si="5"/>
        <v>0</v>
      </c>
      <c r="R28" s="37">
        <v>540</v>
      </c>
      <c r="S28" s="27">
        <f t="shared" si="6"/>
        <v>0</v>
      </c>
      <c r="T28" s="38">
        <f>LARGE((O28,Q28,S28),1)</f>
        <v>0</v>
      </c>
      <c r="U28" s="37">
        <v>1.3</v>
      </c>
      <c r="V28" s="27">
        <f t="shared" si="7"/>
        <v>0</v>
      </c>
      <c r="W28" s="37">
        <v>0.8</v>
      </c>
      <c r="X28" s="27">
        <f t="shared" si="8"/>
        <v>0</v>
      </c>
      <c r="Y28" s="37">
        <v>2.5</v>
      </c>
      <c r="Z28" s="27">
        <f t="shared" si="9"/>
        <v>0</v>
      </c>
      <c r="AA28" s="38">
        <f>LARGE((V28,X28,Z28),1)</f>
        <v>0</v>
      </c>
      <c r="AB28" s="36" t="s">
        <v>88</v>
      </c>
      <c r="AC28" s="27">
        <f t="shared" si="10"/>
        <v>0</v>
      </c>
      <c r="AD28" s="36">
        <v>3</v>
      </c>
      <c r="AE28" s="27">
        <f t="shared" si="11"/>
        <v>0</v>
      </c>
      <c r="AF28" s="36" t="s">
        <v>89</v>
      </c>
      <c r="AG28" s="27">
        <f t="shared" si="12"/>
        <v>0</v>
      </c>
      <c r="AH28" s="37">
        <v>11</v>
      </c>
      <c r="AI28" s="27">
        <f t="shared" si="13"/>
        <v>0</v>
      </c>
      <c r="AJ28" s="38">
        <f>LARGE((AC28,AE28,AG28,AI28),1)</f>
        <v>0</v>
      </c>
      <c r="AK28" s="39">
        <v>7.6</v>
      </c>
      <c r="AL28" s="39">
        <v>8.7</v>
      </c>
      <c r="AM28" s="39">
        <v>7.9</v>
      </c>
      <c r="AN28" s="33">
        <f t="shared" si="14"/>
        <v>8.7</v>
      </c>
      <c r="AO28" s="32">
        <f t="shared" si="15"/>
        <v>24.199999999999996</v>
      </c>
      <c r="AP28" s="27">
        <f t="shared" si="16"/>
        <v>8.7</v>
      </c>
      <c r="AQ28" s="27">
        <f>SMALL((M28,H28,T28,AA28,AJ28,AN28),1)</f>
        <v>0</v>
      </c>
      <c r="AR28" s="27">
        <f>SMALL((M28,H28,T28,AA28,AJ28,AN28),2)</f>
        <v>0</v>
      </c>
      <c r="AS28" s="33">
        <f t="shared" si="17"/>
        <v>8.7</v>
      </c>
    </row>
    <row r="29" spans="1:45" ht="12.75">
      <c r="A29" s="21">
        <v>24</v>
      </c>
      <c r="B29" s="3" t="s">
        <v>27</v>
      </c>
      <c r="C29" s="3" t="s">
        <v>29</v>
      </c>
      <c r="D29" s="36" t="s">
        <v>86</v>
      </c>
      <c r="E29" s="27">
        <f t="shared" si="0"/>
        <v>0</v>
      </c>
      <c r="F29" s="37">
        <v>0</v>
      </c>
      <c r="G29" s="27">
        <f t="shared" si="1"/>
        <v>0</v>
      </c>
      <c r="H29" s="38">
        <f>LARGE((E29,G29),1)</f>
        <v>0</v>
      </c>
      <c r="I29" s="37">
        <v>56.6</v>
      </c>
      <c r="J29" s="27">
        <f t="shared" si="2"/>
        <v>0</v>
      </c>
      <c r="K29" s="36" t="s">
        <v>87</v>
      </c>
      <c r="L29" s="27">
        <f t="shared" si="3"/>
        <v>0</v>
      </c>
      <c r="M29" s="38">
        <f>LARGE((J29,L29),1)</f>
        <v>0</v>
      </c>
      <c r="N29" s="37">
        <v>14.5</v>
      </c>
      <c r="O29" s="27">
        <f t="shared" si="4"/>
        <v>0</v>
      </c>
      <c r="P29" s="37">
        <v>22</v>
      </c>
      <c r="Q29" s="27">
        <f t="shared" si="5"/>
        <v>0</v>
      </c>
      <c r="R29" s="37">
        <v>540</v>
      </c>
      <c r="S29" s="27">
        <f t="shared" si="6"/>
        <v>0</v>
      </c>
      <c r="T29" s="38">
        <f>LARGE((O29,Q29,S29),1)</f>
        <v>0</v>
      </c>
      <c r="U29" s="37">
        <v>1.3</v>
      </c>
      <c r="V29" s="27">
        <f t="shared" si="7"/>
        <v>0</v>
      </c>
      <c r="W29" s="37">
        <v>0.8</v>
      </c>
      <c r="X29" s="27">
        <f t="shared" si="8"/>
        <v>0</v>
      </c>
      <c r="Y29" s="37">
        <v>2.5</v>
      </c>
      <c r="Z29" s="27">
        <f t="shared" si="9"/>
        <v>0</v>
      </c>
      <c r="AA29" s="38">
        <f>LARGE((V29,X29,Z29),1)</f>
        <v>0</v>
      </c>
      <c r="AB29" s="36" t="s">
        <v>88</v>
      </c>
      <c r="AC29" s="27">
        <f t="shared" si="10"/>
        <v>0</v>
      </c>
      <c r="AD29" s="36">
        <v>3</v>
      </c>
      <c r="AE29" s="27">
        <f t="shared" si="11"/>
        <v>0</v>
      </c>
      <c r="AF29" s="36" t="s">
        <v>89</v>
      </c>
      <c r="AG29" s="27">
        <f t="shared" si="12"/>
        <v>0</v>
      </c>
      <c r="AH29" s="37">
        <v>11</v>
      </c>
      <c r="AI29" s="27">
        <f t="shared" si="13"/>
        <v>0</v>
      </c>
      <c r="AJ29" s="38">
        <f>LARGE((AC29,AE29,AG29,AI29),1)</f>
        <v>0</v>
      </c>
      <c r="AK29" s="39">
        <v>8.7</v>
      </c>
      <c r="AL29" s="39">
        <v>8.4</v>
      </c>
      <c r="AM29" s="39">
        <v>7.8</v>
      </c>
      <c r="AN29" s="33">
        <f t="shared" si="14"/>
        <v>8.7</v>
      </c>
      <c r="AO29" s="32">
        <f t="shared" si="15"/>
        <v>24.900000000000002</v>
      </c>
      <c r="AP29" s="27">
        <f t="shared" si="16"/>
        <v>8.7</v>
      </c>
      <c r="AQ29" s="27">
        <f>SMALL((M29,H29,T29,AA29,AJ29,AN29),1)</f>
        <v>0</v>
      </c>
      <c r="AR29" s="27">
        <f>SMALL((M29,H29,T29,AA29,AJ29,AN29),2)</f>
        <v>0</v>
      </c>
      <c r="AS29" s="33">
        <f t="shared" si="17"/>
        <v>8.7</v>
      </c>
    </row>
    <row r="30" spans="1:45" ht="12.75">
      <c r="A30" s="21">
        <v>25</v>
      </c>
      <c r="B30" s="3" t="s">
        <v>30</v>
      </c>
      <c r="C30" s="3" t="s">
        <v>3</v>
      </c>
      <c r="D30" s="36" t="s">
        <v>86</v>
      </c>
      <c r="E30" s="27">
        <f t="shared" si="0"/>
        <v>0</v>
      </c>
      <c r="F30" s="37">
        <v>0</v>
      </c>
      <c r="G30" s="27">
        <f t="shared" si="1"/>
        <v>0</v>
      </c>
      <c r="H30" s="38">
        <f>LARGE((E30,G30),1)</f>
        <v>0</v>
      </c>
      <c r="I30" s="37">
        <v>56.6</v>
      </c>
      <c r="J30" s="27">
        <f t="shared" si="2"/>
        <v>0</v>
      </c>
      <c r="K30" s="36" t="s">
        <v>87</v>
      </c>
      <c r="L30" s="27">
        <f t="shared" si="3"/>
        <v>0</v>
      </c>
      <c r="M30" s="38">
        <f>LARGE((J30,L30),1)</f>
        <v>0</v>
      </c>
      <c r="N30" s="37">
        <v>14.5</v>
      </c>
      <c r="O30" s="27">
        <f t="shared" si="4"/>
        <v>0</v>
      </c>
      <c r="P30" s="37">
        <v>22</v>
      </c>
      <c r="Q30" s="27">
        <f t="shared" si="5"/>
        <v>0</v>
      </c>
      <c r="R30" s="37">
        <v>540</v>
      </c>
      <c r="S30" s="27">
        <f t="shared" si="6"/>
        <v>0</v>
      </c>
      <c r="T30" s="38">
        <f>LARGE((O30,Q30,S30),1)</f>
        <v>0</v>
      </c>
      <c r="U30" s="37">
        <v>1.3</v>
      </c>
      <c r="V30" s="27">
        <f t="shared" si="7"/>
        <v>0</v>
      </c>
      <c r="W30" s="37">
        <v>0.8</v>
      </c>
      <c r="X30" s="27">
        <f t="shared" si="8"/>
        <v>0</v>
      </c>
      <c r="Y30" s="37">
        <v>2.5</v>
      </c>
      <c r="Z30" s="27">
        <f t="shared" si="9"/>
        <v>0</v>
      </c>
      <c r="AA30" s="38">
        <f>LARGE((V30,X30,Z30),1)</f>
        <v>0</v>
      </c>
      <c r="AB30" s="36" t="s">
        <v>88</v>
      </c>
      <c r="AC30" s="27">
        <f t="shared" si="10"/>
        <v>0</v>
      </c>
      <c r="AD30" s="36">
        <v>3</v>
      </c>
      <c r="AE30" s="27">
        <f t="shared" si="11"/>
        <v>0</v>
      </c>
      <c r="AF30" s="36" t="s">
        <v>89</v>
      </c>
      <c r="AG30" s="27">
        <f t="shared" si="12"/>
        <v>0</v>
      </c>
      <c r="AH30" s="37">
        <v>11</v>
      </c>
      <c r="AI30" s="27">
        <f t="shared" si="13"/>
        <v>0</v>
      </c>
      <c r="AJ30" s="38">
        <f>LARGE((AC30,AE30,AG30,AI30),1)</f>
        <v>0</v>
      </c>
      <c r="AK30" s="39">
        <f t="shared" si="18"/>
        <v>0</v>
      </c>
      <c r="AL30" s="39">
        <f t="shared" si="19"/>
        <v>0</v>
      </c>
      <c r="AM30" s="39">
        <f t="shared" si="20"/>
        <v>0</v>
      </c>
      <c r="AN30" s="33">
        <f t="shared" si="14"/>
        <v>0</v>
      </c>
      <c r="AO30" s="32">
        <f t="shared" si="15"/>
        <v>0</v>
      </c>
      <c r="AP30" s="27">
        <f t="shared" si="16"/>
        <v>0</v>
      </c>
      <c r="AQ30" s="27">
        <f>SMALL((M30,H30,T30,AA30,AJ30,AN30),1)</f>
        <v>0</v>
      </c>
      <c r="AR30" s="27">
        <f>SMALL((M30,H30,T30,AA30,AJ30,AN30),2)</f>
        <v>0</v>
      </c>
      <c r="AS30" s="33">
        <f t="shared" si="17"/>
        <v>0</v>
      </c>
    </row>
    <row r="31" spans="1:45" ht="12.75">
      <c r="A31" s="21">
        <v>26</v>
      </c>
      <c r="B31" s="3" t="s">
        <v>45</v>
      </c>
      <c r="C31" s="3" t="s">
        <v>46</v>
      </c>
      <c r="D31" s="36" t="s">
        <v>86</v>
      </c>
      <c r="E31" s="27">
        <f t="shared" si="0"/>
        <v>0</v>
      </c>
      <c r="F31" s="37">
        <v>0</v>
      </c>
      <c r="G31" s="27">
        <f t="shared" si="1"/>
        <v>0</v>
      </c>
      <c r="H31" s="38">
        <f>LARGE((E31,G31),1)</f>
        <v>0</v>
      </c>
      <c r="I31" s="37">
        <v>56.6</v>
      </c>
      <c r="J31" s="27">
        <f t="shared" si="2"/>
        <v>0</v>
      </c>
      <c r="K31" s="36" t="s">
        <v>87</v>
      </c>
      <c r="L31" s="27">
        <f t="shared" si="3"/>
        <v>0</v>
      </c>
      <c r="M31" s="38">
        <f>LARGE((J31,L31),1)</f>
        <v>0</v>
      </c>
      <c r="N31" s="37">
        <v>14.5</v>
      </c>
      <c r="O31" s="27">
        <f t="shared" si="4"/>
        <v>0</v>
      </c>
      <c r="P31" s="37">
        <v>22</v>
      </c>
      <c r="Q31" s="27">
        <f t="shared" si="5"/>
        <v>0</v>
      </c>
      <c r="R31" s="37">
        <v>540</v>
      </c>
      <c r="S31" s="27">
        <f t="shared" si="6"/>
        <v>0</v>
      </c>
      <c r="T31" s="38">
        <f>LARGE((O31,Q31,S31),1)</f>
        <v>0</v>
      </c>
      <c r="U31" s="37">
        <v>1.3</v>
      </c>
      <c r="V31" s="27">
        <f t="shared" si="7"/>
        <v>0</v>
      </c>
      <c r="W31" s="37">
        <v>0.8</v>
      </c>
      <c r="X31" s="27">
        <f t="shared" si="8"/>
        <v>0</v>
      </c>
      <c r="Y31" s="37">
        <v>2.5</v>
      </c>
      <c r="Z31" s="27">
        <f t="shared" si="9"/>
        <v>0</v>
      </c>
      <c r="AA31" s="38">
        <f>LARGE((V31,X31,Z31),1)</f>
        <v>0</v>
      </c>
      <c r="AB31" s="36" t="s">
        <v>88</v>
      </c>
      <c r="AC31" s="27">
        <f t="shared" si="10"/>
        <v>0</v>
      </c>
      <c r="AD31" s="36">
        <v>3</v>
      </c>
      <c r="AE31" s="27">
        <f t="shared" si="11"/>
        <v>0</v>
      </c>
      <c r="AF31" s="36" t="s">
        <v>89</v>
      </c>
      <c r="AG31" s="27">
        <f t="shared" si="12"/>
        <v>0</v>
      </c>
      <c r="AH31" s="37">
        <v>11</v>
      </c>
      <c r="AI31" s="27">
        <f t="shared" si="13"/>
        <v>0</v>
      </c>
      <c r="AJ31" s="38">
        <f>LARGE((AC31,AE31,AG31,AI31),1)</f>
        <v>0</v>
      </c>
      <c r="AK31" s="39">
        <v>8</v>
      </c>
      <c r="AL31" s="39">
        <v>5.7</v>
      </c>
      <c r="AM31" s="39">
        <v>7.2</v>
      </c>
      <c r="AN31" s="33">
        <f t="shared" si="14"/>
        <v>8</v>
      </c>
      <c r="AO31" s="32">
        <f t="shared" si="15"/>
        <v>20.9</v>
      </c>
      <c r="AP31" s="27">
        <f t="shared" si="16"/>
        <v>8</v>
      </c>
      <c r="AQ31" s="27">
        <f>SMALL((M31,H31,T31,AA31,AJ31,AN31),1)</f>
        <v>0</v>
      </c>
      <c r="AR31" s="27">
        <f>SMALL((M31,H31,T31,AA31,AJ31,AN31),2)</f>
        <v>0</v>
      </c>
      <c r="AS31" s="33">
        <f t="shared" si="17"/>
        <v>8</v>
      </c>
    </row>
    <row r="32" spans="1:45" ht="12.75">
      <c r="A32" s="21">
        <v>27</v>
      </c>
      <c r="B32" s="3" t="s">
        <v>31</v>
      </c>
      <c r="C32" s="3" t="s">
        <v>32</v>
      </c>
      <c r="D32" s="36" t="s">
        <v>86</v>
      </c>
      <c r="E32" s="27">
        <f t="shared" si="0"/>
        <v>0</v>
      </c>
      <c r="F32" s="37">
        <v>0</v>
      </c>
      <c r="G32" s="27">
        <f t="shared" si="1"/>
        <v>0</v>
      </c>
      <c r="H32" s="38">
        <f>LARGE((E32,G32),1)</f>
        <v>0</v>
      </c>
      <c r="I32" s="37">
        <v>56.6</v>
      </c>
      <c r="J32" s="27">
        <f t="shared" si="2"/>
        <v>0</v>
      </c>
      <c r="K32" s="36" t="s">
        <v>87</v>
      </c>
      <c r="L32" s="27">
        <f t="shared" si="3"/>
        <v>0</v>
      </c>
      <c r="M32" s="38">
        <f>LARGE((J32,L32),1)</f>
        <v>0</v>
      </c>
      <c r="N32" s="37">
        <v>14.5</v>
      </c>
      <c r="O32" s="27">
        <f t="shared" si="4"/>
        <v>0</v>
      </c>
      <c r="P32" s="37">
        <v>22</v>
      </c>
      <c r="Q32" s="27">
        <f t="shared" si="5"/>
        <v>0</v>
      </c>
      <c r="R32" s="37">
        <v>540</v>
      </c>
      <c r="S32" s="27">
        <f t="shared" si="6"/>
        <v>0</v>
      </c>
      <c r="T32" s="38">
        <f>LARGE((O32,Q32,S32),1)</f>
        <v>0</v>
      </c>
      <c r="U32" s="37">
        <v>1.3</v>
      </c>
      <c r="V32" s="27">
        <f t="shared" si="7"/>
        <v>0</v>
      </c>
      <c r="W32" s="37">
        <v>0.8</v>
      </c>
      <c r="X32" s="27">
        <f t="shared" si="8"/>
        <v>0</v>
      </c>
      <c r="Y32" s="37">
        <v>2.5</v>
      </c>
      <c r="Z32" s="27">
        <f t="shared" si="9"/>
        <v>0</v>
      </c>
      <c r="AA32" s="38">
        <f>LARGE((V32,X32,Z32),1)</f>
        <v>0</v>
      </c>
      <c r="AB32" s="36" t="s">
        <v>88</v>
      </c>
      <c r="AC32" s="27">
        <f t="shared" si="10"/>
        <v>0</v>
      </c>
      <c r="AD32" s="36">
        <v>3</v>
      </c>
      <c r="AE32" s="27">
        <f t="shared" si="11"/>
        <v>0</v>
      </c>
      <c r="AF32" s="36" t="s">
        <v>89</v>
      </c>
      <c r="AG32" s="27">
        <f t="shared" si="12"/>
        <v>0</v>
      </c>
      <c r="AH32" s="37">
        <v>11</v>
      </c>
      <c r="AI32" s="27">
        <f t="shared" si="13"/>
        <v>0</v>
      </c>
      <c r="AJ32" s="38">
        <f>LARGE((AC32,AE32,AG32,AI32),1)</f>
        <v>0</v>
      </c>
      <c r="AK32" s="39">
        <v>9.1</v>
      </c>
      <c r="AL32" s="39">
        <v>8.6</v>
      </c>
      <c r="AM32" s="39">
        <v>8.3</v>
      </c>
      <c r="AN32" s="33">
        <f t="shared" si="14"/>
        <v>9.1</v>
      </c>
      <c r="AO32" s="32">
        <f t="shared" si="15"/>
        <v>26</v>
      </c>
      <c r="AP32" s="27">
        <f t="shared" si="16"/>
        <v>9.1</v>
      </c>
      <c r="AQ32" s="27">
        <f>SMALL((M32,H32,T32,AA32,AJ32,AN32),1)</f>
        <v>0</v>
      </c>
      <c r="AR32" s="27">
        <f>SMALL((M32,H32,T32,AA32,AJ32,AN32),2)</f>
        <v>0</v>
      </c>
      <c r="AS32" s="33">
        <f t="shared" si="17"/>
        <v>9.1</v>
      </c>
    </row>
    <row r="33" spans="1:45" ht="12.75">
      <c r="A33" s="21">
        <v>28</v>
      </c>
      <c r="B33" s="3" t="s">
        <v>33</v>
      </c>
      <c r="C33" s="3" t="s">
        <v>34</v>
      </c>
      <c r="D33" s="36" t="s">
        <v>86</v>
      </c>
      <c r="E33" s="27">
        <f t="shared" si="0"/>
        <v>0</v>
      </c>
      <c r="F33" s="37">
        <v>0</v>
      </c>
      <c r="G33" s="27">
        <f t="shared" si="1"/>
        <v>0</v>
      </c>
      <c r="H33" s="38">
        <f>LARGE((E33,G33),1)</f>
        <v>0</v>
      </c>
      <c r="I33" s="37">
        <v>56.6</v>
      </c>
      <c r="J33" s="27">
        <f t="shared" si="2"/>
        <v>0</v>
      </c>
      <c r="K33" s="36" t="s">
        <v>87</v>
      </c>
      <c r="L33" s="27">
        <f t="shared" si="3"/>
        <v>0</v>
      </c>
      <c r="M33" s="38">
        <f>LARGE((J33,L33),1)</f>
        <v>0</v>
      </c>
      <c r="N33" s="37">
        <v>14.5</v>
      </c>
      <c r="O33" s="27">
        <f t="shared" si="4"/>
        <v>0</v>
      </c>
      <c r="P33" s="37">
        <v>22</v>
      </c>
      <c r="Q33" s="27">
        <f t="shared" si="5"/>
        <v>0</v>
      </c>
      <c r="R33" s="37">
        <v>540</v>
      </c>
      <c r="S33" s="27">
        <f t="shared" si="6"/>
        <v>0</v>
      </c>
      <c r="T33" s="38">
        <f>LARGE((O33,Q33,S33),1)</f>
        <v>0</v>
      </c>
      <c r="U33" s="37">
        <v>1.3</v>
      </c>
      <c r="V33" s="27">
        <f t="shared" si="7"/>
        <v>0</v>
      </c>
      <c r="W33" s="37">
        <v>0.8</v>
      </c>
      <c r="X33" s="27">
        <f t="shared" si="8"/>
        <v>0</v>
      </c>
      <c r="Y33" s="37">
        <v>2.5</v>
      </c>
      <c r="Z33" s="27">
        <f t="shared" si="9"/>
        <v>0</v>
      </c>
      <c r="AA33" s="38">
        <f>LARGE((V33,X33,Z33),1)</f>
        <v>0</v>
      </c>
      <c r="AB33" s="36" t="s">
        <v>88</v>
      </c>
      <c r="AC33" s="27">
        <f t="shared" si="10"/>
        <v>0</v>
      </c>
      <c r="AD33" s="36">
        <v>3</v>
      </c>
      <c r="AE33" s="27">
        <f t="shared" si="11"/>
        <v>0</v>
      </c>
      <c r="AF33" s="36" t="s">
        <v>89</v>
      </c>
      <c r="AG33" s="27">
        <f t="shared" si="12"/>
        <v>0</v>
      </c>
      <c r="AH33" s="37">
        <v>11</v>
      </c>
      <c r="AI33" s="27">
        <f t="shared" si="13"/>
        <v>0</v>
      </c>
      <c r="AJ33" s="38">
        <f>LARGE((AC33,AE33,AG33,AI33),1)</f>
        <v>0</v>
      </c>
      <c r="AK33" s="39">
        <f t="shared" si="18"/>
        <v>0</v>
      </c>
      <c r="AL33" s="39">
        <f t="shared" si="19"/>
        <v>0</v>
      </c>
      <c r="AM33" s="39">
        <f t="shared" si="20"/>
        <v>0</v>
      </c>
      <c r="AN33" s="33">
        <f t="shared" si="14"/>
        <v>0</v>
      </c>
      <c r="AO33" s="32">
        <f t="shared" si="15"/>
        <v>0</v>
      </c>
      <c r="AP33" s="27">
        <f t="shared" si="16"/>
        <v>0</v>
      </c>
      <c r="AQ33" s="27">
        <f>SMALL((M33,H33,T33,AA33,AJ33,AN33),1)</f>
        <v>0</v>
      </c>
      <c r="AR33" s="27">
        <f>SMALL((M33,H33,T33,AA33,AJ33,AN33),2)</f>
        <v>0</v>
      </c>
      <c r="AS33" s="33">
        <f t="shared" si="17"/>
        <v>0</v>
      </c>
    </row>
    <row r="34" spans="1:45" ht="12.75">
      <c r="A34" s="21">
        <v>29</v>
      </c>
      <c r="B34" s="3" t="s">
        <v>33</v>
      </c>
      <c r="C34" s="3" t="s">
        <v>35</v>
      </c>
      <c r="D34" s="36" t="s">
        <v>86</v>
      </c>
      <c r="E34" s="27">
        <f t="shared" si="0"/>
        <v>0</v>
      </c>
      <c r="F34" s="37">
        <v>0</v>
      </c>
      <c r="G34" s="27">
        <f t="shared" si="1"/>
        <v>0</v>
      </c>
      <c r="H34" s="38">
        <f>LARGE((E34,G34),1)</f>
        <v>0</v>
      </c>
      <c r="I34" s="37">
        <v>56.6</v>
      </c>
      <c r="J34" s="27">
        <f t="shared" si="2"/>
        <v>0</v>
      </c>
      <c r="K34" s="36" t="s">
        <v>87</v>
      </c>
      <c r="L34" s="27">
        <f t="shared" si="3"/>
        <v>0</v>
      </c>
      <c r="M34" s="38">
        <f>LARGE((J34,L34),1)</f>
        <v>0</v>
      </c>
      <c r="N34" s="37">
        <v>14.5</v>
      </c>
      <c r="O34" s="27">
        <f t="shared" si="4"/>
        <v>0</v>
      </c>
      <c r="P34" s="37">
        <v>22</v>
      </c>
      <c r="Q34" s="27">
        <f t="shared" si="5"/>
        <v>0</v>
      </c>
      <c r="R34" s="37">
        <v>540</v>
      </c>
      <c r="S34" s="27">
        <f t="shared" si="6"/>
        <v>0</v>
      </c>
      <c r="T34" s="38">
        <f>LARGE((O34,Q34,S34),1)</f>
        <v>0</v>
      </c>
      <c r="U34" s="37">
        <v>1.3</v>
      </c>
      <c r="V34" s="27">
        <f t="shared" si="7"/>
        <v>0</v>
      </c>
      <c r="W34" s="37">
        <v>0.8</v>
      </c>
      <c r="X34" s="27">
        <f t="shared" si="8"/>
        <v>0</v>
      </c>
      <c r="Y34" s="37">
        <v>2.5</v>
      </c>
      <c r="Z34" s="27">
        <f t="shared" si="9"/>
        <v>0</v>
      </c>
      <c r="AA34" s="38">
        <f>LARGE((V34,X34,Z34),1)</f>
        <v>0</v>
      </c>
      <c r="AB34" s="36" t="s">
        <v>88</v>
      </c>
      <c r="AC34" s="27">
        <f t="shared" si="10"/>
        <v>0</v>
      </c>
      <c r="AD34" s="36">
        <v>3</v>
      </c>
      <c r="AE34" s="27">
        <f t="shared" si="11"/>
        <v>0</v>
      </c>
      <c r="AF34" s="36" t="s">
        <v>89</v>
      </c>
      <c r="AG34" s="27">
        <f t="shared" si="12"/>
        <v>0</v>
      </c>
      <c r="AH34" s="37">
        <v>11</v>
      </c>
      <c r="AI34" s="27">
        <f t="shared" si="13"/>
        <v>0</v>
      </c>
      <c r="AJ34" s="38">
        <f>LARGE((AC34,AE34,AG34,AI34),1)</f>
        <v>0</v>
      </c>
      <c r="AK34" s="39">
        <v>7.2</v>
      </c>
      <c r="AL34" s="39">
        <v>8.1</v>
      </c>
      <c r="AM34" s="39">
        <v>7.8</v>
      </c>
      <c r="AN34" s="33">
        <f t="shared" si="14"/>
        <v>8.1</v>
      </c>
      <c r="AO34" s="32">
        <f t="shared" si="15"/>
        <v>23.1</v>
      </c>
      <c r="AP34" s="27">
        <f t="shared" si="16"/>
        <v>8.1</v>
      </c>
      <c r="AQ34" s="27">
        <f>SMALL((M34,H34,T34,AA34,AJ34,AN34),1)</f>
        <v>0</v>
      </c>
      <c r="AR34" s="27">
        <f>SMALL((M34,H34,T34,AA34,AJ34,AN34),2)</f>
        <v>0</v>
      </c>
      <c r="AS34" s="33">
        <f t="shared" si="17"/>
        <v>8.1</v>
      </c>
    </row>
    <row r="35" spans="1:45" ht="12.75">
      <c r="A35" s="21">
        <v>30</v>
      </c>
      <c r="B35" s="3" t="s">
        <v>36</v>
      </c>
      <c r="C35" s="3" t="s">
        <v>37</v>
      </c>
      <c r="D35" s="36" t="s">
        <v>86</v>
      </c>
      <c r="E35" s="27">
        <f t="shared" si="0"/>
        <v>0</v>
      </c>
      <c r="F35" s="37">
        <v>0</v>
      </c>
      <c r="G35" s="27">
        <f t="shared" si="1"/>
        <v>0</v>
      </c>
      <c r="H35" s="38">
        <f>LARGE((E35,G35),1)</f>
        <v>0</v>
      </c>
      <c r="I35" s="37">
        <v>56.6</v>
      </c>
      <c r="J35" s="27">
        <f t="shared" si="2"/>
        <v>0</v>
      </c>
      <c r="K35" s="36" t="s">
        <v>87</v>
      </c>
      <c r="L35" s="27">
        <f t="shared" si="3"/>
        <v>0</v>
      </c>
      <c r="M35" s="38">
        <f>LARGE((J35,L35),1)</f>
        <v>0</v>
      </c>
      <c r="N35" s="37">
        <v>14.5</v>
      </c>
      <c r="O35" s="27">
        <f t="shared" si="4"/>
        <v>0</v>
      </c>
      <c r="P35" s="37">
        <v>22</v>
      </c>
      <c r="Q35" s="27">
        <f t="shared" si="5"/>
        <v>0</v>
      </c>
      <c r="R35" s="37">
        <v>540</v>
      </c>
      <c r="S35" s="27">
        <f t="shared" si="6"/>
        <v>0</v>
      </c>
      <c r="T35" s="38">
        <f>LARGE((O35,Q35,S35),1)</f>
        <v>0</v>
      </c>
      <c r="U35" s="37">
        <v>1.3</v>
      </c>
      <c r="V35" s="27">
        <f t="shared" si="7"/>
        <v>0</v>
      </c>
      <c r="W35" s="37">
        <v>0.8</v>
      </c>
      <c r="X35" s="27">
        <f t="shared" si="8"/>
        <v>0</v>
      </c>
      <c r="Y35" s="37">
        <v>2.5</v>
      </c>
      <c r="Z35" s="27">
        <f t="shared" si="9"/>
        <v>0</v>
      </c>
      <c r="AA35" s="38">
        <f>LARGE((V35,X35,Z35),1)</f>
        <v>0</v>
      </c>
      <c r="AB35" s="36" t="s">
        <v>88</v>
      </c>
      <c r="AC35" s="27">
        <f t="shared" si="10"/>
        <v>0</v>
      </c>
      <c r="AD35" s="36">
        <v>3</v>
      </c>
      <c r="AE35" s="27">
        <f t="shared" si="11"/>
        <v>0</v>
      </c>
      <c r="AF35" s="36" t="s">
        <v>89</v>
      </c>
      <c r="AG35" s="27">
        <f t="shared" si="12"/>
        <v>0</v>
      </c>
      <c r="AH35" s="37">
        <v>11</v>
      </c>
      <c r="AI35" s="27">
        <f t="shared" si="13"/>
        <v>0</v>
      </c>
      <c r="AJ35" s="38">
        <f>LARGE((AC35,AE35,AG35,AI35),1)</f>
        <v>0</v>
      </c>
      <c r="AK35" s="39">
        <v>8</v>
      </c>
      <c r="AL35" s="39">
        <v>7.7</v>
      </c>
      <c r="AM35" s="39">
        <v>8.1</v>
      </c>
      <c r="AN35" s="33">
        <f t="shared" si="14"/>
        <v>8.1</v>
      </c>
      <c r="AO35" s="32">
        <f t="shared" si="15"/>
        <v>23.799999999999997</v>
      </c>
      <c r="AP35" s="27">
        <f t="shared" si="16"/>
        <v>8.1</v>
      </c>
      <c r="AQ35" s="27">
        <f>SMALL((M35,H35,T35,AA35,AJ35,AN35),1)</f>
        <v>0</v>
      </c>
      <c r="AR35" s="27">
        <f>SMALL((M35,H35,T35,AA35,AJ35,AN35),2)</f>
        <v>0</v>
      </c>
      <c r="AS35" s="33">
        <f t="shared" si="17"/>
        <v>8.1</v>
      </c>
    </row>
    <row r="36" spans="1:45" ht="12.75">
      <c r="A36" s="21">
        <v>31</v>
      </c>
      <c r="B36" s="3" t="s">
        <v>36</v>
      </c>
      <c r="C36" s="3" t="s">
        <v>13</v>
      </c>
      <c r="D36" s="36" t="s">
        <v>86</v>
      </c>
      <c r="E36" s="27">
        <f t="shared" si="0"/>
        <v>0</v>
      </c>
      <c r="F36" s="37">
        <v>0</v>
      </c>
      <c r="G36" s="27">
        <f t="shared" si="1"/>
        <v>0</v>
      </c>
      <c r="H36" s="38">
        <f>LARGE((E36,G36),1)</f>
        <v>0</v>
      </c>
      <c r="I36" s="37">
        <v>56.6</v>
      </c>
      <c r="J36" s="27">
        <f t="shared" si="2"/>
        <v>0</v>
      </c>
      <c r="K36" s="36" t="s">
        <v>87</v>
      </c>
      <c r="L36" s="27">
        <f t="shared" si="3"/>
        <v>0</v>
      </c>
      <c r="M36" s="38">
        <f>LARGE((J36,L36),1)</f>
        <v>0</v>
      </c>
      <c r="N36" s="37">
        <v>14.5</v>
      </c>
      <c r="O36" s="27">
        <f t="shared" si="4"/>
        <v>0</v>
      </c>
      <c r="P36" s="37">
        <v>22</v>
      </c>
      <c r="Q36" s="27">
        <f t="shared" si="5"/>
        <v>0</v>
      </c>
      <c r="R36" s="37">
        <v>540</v>
      </c>
      <c r="S36" s="27">
        <f t="shared" si="6"/>
        <v>0</v>
      </c>
      <c r="T36" s="38">
        <f>LARGE((O36,Q36,S36),1)</f>
        <v>0</v>
      </c>
      <c r="U36" s="37">
        <v>1.3</v>
      </c>
      <c r="V36" s="27">
        <f t="shared" si="7"/>
        <v>0</v>
      </c>
      <c r="W36" s="37">
        <v>0.8</v>
      </c>
      <c r="X36" s="27">
        <f t="shared" si="8"/>
        <v>0</v>
      </c>
      <c r="Y36" s="37">
        <v>2.5</v>
      </c>
      <c r="Z36" s="27">
        <f t="shared" si="9"/>
        <v>0</v>
      </c>
      <c r="AA36" s="38">
        <f>LARGE((V36,X36,Z36),1)</f>
        <v>0</v>
      </c>
      <c r="AB36" s="36" t="s">
        <v>88</v>
      </c>
      <c r="AC36" s="27">
        <f t="shared" si="10"/>
        <v>0</v>
      </c>
      <c r="AD36" s="36">
        <v>3</v>
      </c>
      <c r="AE36" s="27">
        <f t="shared" si="11"/>
        <v>0</v>
      </c>
      <c r="AF36" s="36" t="s">
        <v>89</v>
      </c>
      <c r="AG36" s="27">
        <f t="shared" si="12"/>
        <v>0</v>
      </c>
      <c r="AH36" s="37">
        <v>11</v>
      </c>
      <c r="AI36" s="27">
        <f t="shared" si="13"/>
        <v>0</v>
      </c>
      <c r="AJ36" s="38">
        <f>LARGE((AC36,AE36,AG36,AI36),1)</f>
        <v>0</v>
      </c>
      <c r="AK36" s="39">
        <f t="shared" si="18"/>
        <v>0</v>
      </c>
      <c r="AL36" s="39">
        <f t="shared" si="19"/>
        <v>0</v>
      </c>
      <c r="AM36" s="39">
        <f t="shared" si="20"/>
        <v>0</v>
      </c>
      <c r="AN36" s="33">
        <f t="shared" si="14"/>
        <v>0</v>
      </c>
      <c r="AO36" s="32">
        <f t="shared" si="15"/>
        <v>0</v>
      </c>
      <c r="AP36" s="27">
        <f t="shared" si="16"/>
        <v>0</v>
      </c>
      <c r="AQ36" s="27">
        <f>SMALL((M36,H36,T36,AA36,AJ36,AN36),1)</f>
        <v>0</v>
      </c>
      <c r="AR36" s="27">
        <f>SMALL((M36,H36,T36,AA36,AJ36,AN36),2)</f>
        <v>0</v>
      </c>
      <c r="AS36" s="33">
        <f t="shared" si="17"/>
        <v>0</v>
      </c>
    </row>
    <row r="37" spans="1:45" ht="12.75">
      <c r="A37" s="21">
        <v>32</v>
      </c>
      <c r="B37" s="3" t="s">
        <v>38</v>
      </c>
      <c r="C37" s="3" t="s">
        <v>11</v>
      </c>
      <c r="D37" s="36" t="s">
        <v>86</v>
      </c>
      <c r="E37" s="27">
        <f t="shared" si="0"/>
        <v>0</v>
      </c>
      <c r="F37" s="37">
        <v>0</v>
      </c>
      <c r="G37" s="27">
        <f t="shared" si="1"/>
        <v>0</v>
      </c>
      <c r="H37" s="38">
        <f>LARGE((E37,G37),1)</f>
        <v>0</v>
      </c>
      <c r="I37" s="37">
        <v>56.6</v>
      </c>
      <c r="J37" s="27">
        <f t="shared" si="2"/>
        <v>0</v>
      </c>
      <c r="K37" s="36" t="s">
        <v>87</v>
      </c>
      <c r="L37" s="27">
        <f t="shared" si="3"/>
        <v>0</v>
      </c>
      <c r="M37" s="38">
        <f>LARGE((J37,L37),1)</f>
        <v>0</v>
      </c>
      <c r="N37" s="37">
        <v>14.5</v>
      </c>
      <c r="O37" s="27">
        <f t="shared" si="4"/>
        <v>0</v>
      </c>
      <c r="P37" s="37">
        <v>22</v>
      </c>
      <c r="Q37" s="27">
        <f t="shared" si="5"/>
        <v>0</v>
      </c>
      <c r="R37" s="37">
        <v>540</v>
      </c>
      <c r="S37" s="27">
        <f t="shared" si="6"/>
        <v>0</v>
      </c>
      <c r="T37" s="38">
        <f>LARGE((O37,Q37,S37),1)</f>
        <v>0</v>
      </c>
      <c r="U37" s="37">
        <v>1.3</v>
      </c>
      <c r="V37" s="27">
        <f t="shared" si="7"/>
        <v>0</v>
      </c>
      <c r="W37" s="37">
        <v>0.8</v>
      </c>
      <c r="X37" s="27">
        <f t="shared" si="8"/>
        <v>0</v>
      </c>
      <c r="Y37" s="37">
        <v>2.5</v>
      </c>
      <c r="Z37" s="27">
        <f t="shared" si="9"/>
        <v>0</v>
      </c>
      <c r="AA37" s="38">
        <f>LARGE((V37,X37,Z37),1)</f>
        <v>0</v>
      </c>
      <c r="AB37" s="36" t="s">
        <v>88</v>
      </c>
      <c r="AC37" s="27">
        <f t="shared" si="10"/>
        <v>0</v>
      </c>
      <c r="AD37" s="36">
        <v>3</v>
      </c>
      <c r="AE37" s="27">
        <f t="shared" si="11"/>
        <v>0</v>
      </c>
      <c r="AF37" s="36" t="s">
        <v>89</v>
      </c>
      <c r="AG37" s="27">
        <f t="shared" si="12"/>
        <v>0</v>
      </c>
      <c r="AH37" s="37">
        <v>11</v>
      </c>
      <c r="AI37" s="27">
        <f t="shared" si="13"/>
        <v>0</v>
      </c>
      <c r="AJ37" s="38">
        <f>LARGE((AC37,AE37,AG37,AI37),1)</f>
        <v>0</v>
      </c>
      <c r="AK37" s="39">
        <f t="shared" si="18"/>
        <v>0</v>
      </c>
      <c r="AL37" s="39">
        <v>5.7</v>
      </c>
      <c r="AM37" s="39">
        <f t="shared" si="20"/>
        <v>0</v>
      </c>
      <c r="AN37" s="33">
        <f t="shared" si="14"/>
        <v>5.7</v>
      </c>
      <c r="AO37" s="32">
        <f t="shared" si="15"/>
        <v>5.7</v>
      </c>
      <c r="AP37" s="27">
        <f t="shared" si="16"/>
        <v>5.7</v>
      </c>
      <c r="AQ37" s="27">
        <f>SMALL((M37,H37,T37,AA37,AJ37,AN37),1)</f>
        <v>0</v>
      </c>
      <c r="AR37" s="27">
        <f>SMALL((M37,H37,T37,AA37,AJ37,AN37),2)</f>
        <v>0</v>
      </c>
      <c r="AS37" s="33">
        <f t="shared" si="17"/>
        <v>5.7</v>
      </c>
    </row>
    <row r="38" spans="1:45" ht="12.75">
      <c r="A38" s="21">
        <v>33</v>
      </c>
      <c r="B38" s="3" t="s">
        <v>47</v>
      </c>
      <c r="C38" s="3" t="s">
        <v>48</v>
      </c>
      <c r="D38" s="36" t="s">
        <v>86</v>
      </c>
      <c r="E38" s="27">
        <f t="shared" si="0"/>
        <v>0</v>
      </c>
      <c r="F38" s="37">
        <v>0</v>
      </c>
      <c r="G38" s="27">
        <f t="shared" si="1"/>
        <v>0</v>
      </c>
      <c r="H38" s="38">
        <f>LARGE((E38,G38),1)</f>
        <v>0</v>
      </c>
      <c r="I38" s="37">
        <v>56.6</v>
      </c>
      <c r="J38" s="27">
        <f t="shared" si="2"/>
        <v>0</v>
      </c>
      <c r="K38" s="36" t="s">
        <v>87</v>
      </c>
      <c r="L38" s="27">
        <f t="shared" si="3"/>
        <v>0</v>
      </c>
      <c r="M38" s="38">
        <f>LARGE((J38,L38),1)</f>
        <v>0</v>
      </c>
      <c r="N38" s="37">
        <v>14.5</v>
      </c>
      <c r="O38" s="27">
        <f t="shared" si="4"/>
        <v>0</v>
      </c>
      <c r="P38" s="37">
        <v>22</v>
      </c>
      <c r="Q38" s="27">
        <f t="shared" si="5"/>
        <v>0</v>
      </c>
      <c r="R38" s="37">
        <v>540</v>
      </c>
      <c r="S38" s="27">
        <f t="shared" si="6"/>
        <v>0</v>
      </c>
      <c r="T38" s="38">
        <f>LARGE((O38,Q38,S38),1)</f>
        <v>0</v>
      </c>
      <c r="U38" s="37">
        <v>1.3</v>
      </c>
      <c r="V38" s="27">
        <f t="shared" si="7"/>
        <v>0</v>
      </c>
      <c r="W38" s="37">
        <v>0.8</v>
      </c>
      <c r="X38" s="27">
        <f t="shared" si="8"/>
        <v>0</v>
      </c>
      <c r="Y38" s="37">
        <v>2.5</v>
      </c>
      <c r="Z38" s="27">
        <f t="shared" si="9"/>
        <v>0</v>
      </c>
      <c r="AA38" s="38">
        <f>LARGE((V38,X38,Z38),1)</f>
        <v>0</v>
      </c>
      <c r="AB38" s="36" t="s">
        <v>88</v>
      </c>
      <c r="AC38" s="27">
        <f t="shared" si="10"/>
        <v>0</v>
      </c>
      <c r="AD38" s="36">
        <v>3</v>
      </c>
      <c r="AE38" s="27">
        <f t="shared" si="11"/>
        <v>0</v>
      </c>
      <c r="AF38" s="36" t="s">
        <v>89</v>
      </c>
      <c r="AG38" s="27">
        <f t="shared" si="12"/>
        <v>0</v>
      </c>
      <c r="AH38" s="37">
        <v>11</v>
      </c>
      <c r="AI38" s="27">
        <f t="shared" si="13"/>
        <v>0</v>
      </c>
      <c r="AJ38" s="38">
        <f>LARGE((AC38,AE38,AG38,AI38),1)</f>
        <v>0</v>
      </c>
      <c r="AK38" s="39">
        <f t="shared" si="18"/>
        <v>0</v>
      </c>
      <c r="AL38" s="39">
        <f t="shared" si="19"/>
        <v>0</v>
      </c>
      <c r="AM38" s="39">
        <f t="shared" si="20"/>
        <v>0</v>
      </c>
      <c r="AN38" s="33">
        <f t="shared" si="14"/>
        <v>0</v>
      </c>
      <c r="AO38" s="32">
        <f t="shared" si="15"/>
        <v>0</v>
      </c>
      <c r="AP38" s="27">
        <f t="shared" si="16"/>
        <v>0</v>
      </c>
      <c r="AQ38" s="27">
        <f>SMALL((M38,H38,T38,AA38,AJ38,AN38),1)</f>
        <v>0</v>
      </c>
      <c r="AR38" s="27">
        <f>SMALL((M38,H38,T38,AA38,AJ38,AN38),2)</f>
        <v>0</v>
      </c>
      <c r="AS38" s="33">
        <f t="shared" si="17"/>
        <v>0</v>
      </c>
    </row>
    <row r="39" spans="1:45" ht="12.75">
      <c r="A39" s="21">
        <v>34</v>
      </c>
      <c r="B39" s="3" t="s">
        <v>39</v>
      </c>
      <c r="C39" s="3" t="s">
        <v>40</v>
      </c>
      <c r="D39" s="36" t="s">
        <v>86</v>
      </c>
      <c r="E39" s="27">
        <f t="shared" si="0"/>
        <v>0</v>
      </c>
      <c r="F39" s="37">
        <v>0</v>
      </c>
      <c r="G39" s="27">
        <f t="shared" si="1"/>
        <v>0</v>
      </c>
      <c r="H39" s="38">
        <f>LARGE((E39,G39),1)</f>
        <v>0</v>
      </c>
      <c r="I39" s="37">
        <v>56.6</v>
      </c>
      <c r="J39" s="27">
        <f t="shared" si="2"/>
        <v>0</v>
      </c>
      <c r="K39" s="36" t="s">
        <v>87</v>
      </c>
      <c r="L39" s="27">
        <f t="shared" si="3"/>
        <v>0</v>
      </c>
      <c r="M39" s="38">
        <f>LARGE((J39,L39),1)</f>
        <v>0</v>
      </c>
      <c r="N39" s="37">
        <v>14.5</v>
      </c>
      <c r="O39" s="27">
        <f t="shared" si="4"/>
        <v>0</v>
      </c>
      <c r="P39" s="37">
        <v>22</v>
      </c>
      <c r="Q39" s="27">
        <f t="shared" si="5"/>
        <v>0</v>
      </c>
      <c r="R39" s="37">
        <v>540</v>
      </c>
      <c r="S39" s="27">
        <f t="shared" si="6"/>
        <v>0</v>
      </c>
      <c r="T39" s="38">
        <f>LARGE((O39,Q39,S39),1)</f>
        <v>0</v>
      </c>
      <c r="U39" s="37">
        <v>1.3</v>
      </c>
      <c r="V39" s="27">
        <f t="shared" si="7"/>
        <v>0</v>
      </c>
      <c r="W39" s="37">
        <v>0.8</v>
      </c>
      <c r="X39" s="27">
        <f t="shared" si="8"/>
        <v>0</v>
      </c>
      <c r="Y39" s="37">
        <v>2.5</v>
      </c>
      <c r="Z39" s="27">
        <f t="shared" si="9"/>
        <v>0</v>
      </c>
      <c r="AA39" s="38">
        <f>LARGE((V39,X39,Z39),1)</f>
        <v>0</v>
      </c>
      <c r="AB39" s="36" t="s">
        <v>88</v>
      </c>
      <c r="AC39" s="27">
        <f t="shared" si="10"/>
        <v>0</v>
      </c>
      <c r="AD39" s="36">
        <v>3</v>
      </c>
      <c r="AE39" s="27">
        <f t="shared" si="11"/>
        <v>0</v>
      </c>
      <c r="AF39" s="36" t="s">
        <v>89</v>
      </c>
      <c r="AG39" s="27">
        <f t="shared" si="12"/>
        <v>0</v>
      </c>
      <c r="AH39" s="37">
        <v>11</v>
      </c>
      <c r="AI39" s="27">
        <f t="shared" si="13"/>
        <v>0</v>
      </c>
      <c r="AJ39" s="38">
        <f>LARGE((AC39,AE39,AG39,AI39),1)</f>
        <v>0</v>
      </c>
      <c r="AK39" s="39">
        <v>8.7</v>
      </c>
      <c r="AL39" s="39">
        <v>9.4</v>
      </c>
      <c r="AM39" s="39">
        <v>7.7</v>
      </c>
      <c r="AN39" s="33">
        <f t="shared" si="14"/>
        <v>9.4</v>
      </c>
      <c r="AO39" s="32">
        <f t="shared" si="15"/>
        <v>25.8</v>
      </c>
      <c r="AP39" s="27">
        <f t="shared" si="16"/>
        <v>9.4</v>
      </c>
      <c r="AQ39" s="27">
        <f>SMALL((M39,H39,T39,AA39,AJ39,AN39),1)</f>
        <v>0</v>
      </c>
      <c r="AR39" s="27">
        <f>SMALL((M39,H39,T39,AA39,AJ39,AN39),2)</f>
        <v>0</v>
      </c>
      <c r="AS39" s="33">
        <f t="shared" si="17"/>
        <v>9.4</v>
      </c>
    </row>
    <row r="40" spans="1:45" ht="12.75">
      <c r="A40" s="21">
        <v>35</v>
      </c>
      <c r="B40" s="3" t="s">
        <v>25</v>
      </c>
      <c r="C40" s="3" t="s">
        <v>26</v>
      </c>
      <c r="D40" s="36" t="s">
        <v>86</v>
      </c>
      <c r="E40" s="27">
        <f t="shared" si="0"/>
        <v>0</v>
      </c>
      <c r="F40" s="37">
        <v>0</v>
      </c>
      <c r="G40" s="27">
        <f t="shared" si="1"/>
        <v>0</v>
      </c>
      <c r="H40" s="38">
        <f>LARGE((E40,G40),1)</f>
        <v>0</v>
      </c>
      <c r="I40" s="37">
        <v>56.6</v>
      </c>
      <c r="J40" s="27">
        <f t="shared" si="2"/>
        <v>0</v>
      </c>
      <c r="K40" s="36" t="s">
        <v>87</v>
      </c>
      <c r="L40" s="27">
        <f t="shared" si="3"/>
        <v>0</v>
      </c>
      <c r="M40" s="38">
        <f>LARGE((J40,L40),1)</f>
        <v>0</v>
      </c>
      <c r="N40" s="37">
        <v>14.5</v>
      </c>
      <c r="O40" s="27">
        <f t="shared" si="4"/>
        <v>0</v>
      </c>
      <c r="P40" s="37">
        <v>22</v>
      </c>
      <c r="Q40" s="27">
        <f t="shared" si="5"/>
        <v>0</v>
      </c>
      <c r="R40" s="37">
        <v>540</v>
      </c>
      <c r="S40" s="27">
        <f t="shared" si="6"/>
        <v>0</v>
      </c>
      <c r="T40" s="38">
        <f>LARGE((O40,Q40,S40),1)</f>
        <v>0</v>
      </c>
      <c r="U40" s="37">
        <v>1.3</v>
      </c>
      <c r="V40" s="27">
        <f t="shared" si="7"/>
        <v>0</v>
      </c>
      <c r="W40" s="37">
        <v>0.8</v>
      </c>
      <c r="X40" s="27">
        <f t="shared" si="8"/>
        <v>0</v>
      </c>
      <c r="Y40" s="37">
        <v>2.5</v>
      </c>
      <c r="Z40" s="27">
        <f t="shared" si="9"/>
        <v>0</v>
      </c>
      <c r="AA40" s="38">
        <f>LARGE((V40,X40,Z40),1)</f>
        <v>0</v>
      </c>
      <c r="AB40" s="36" t="s">
        <v>88</v>
      </c>
      <c r="AC40" s="27">
        <f t="shared" si="10"/>
        <v>0</v>
      </c>
      <c r="AD40" s="36">
        <v>3</v>
      </c>
      <c r="AE40" s="27">
        <f t="shared" si="11"/>
        <v>0</v>
      </c>
      <c r="AF40" s="36" t="s">
        <v>89</v>
      </c>
      <c r="AG40" s="27">
        <f t="shared" si="12"/>
        <v>0</v>
      </c>
      <c r="AH40" s="37">
        <v>11</v>
      </c>
      <c r="AI40" s="27">
        <f t="shared" si="13"/>
        <v>0</v>
      </c>
      <c r="AJ40" s="38">
        <f>LARGE((AC40,AE40,AG40,AI40),1)</f>
        <v>0</v>
      </c>
      <c r="AK40" s="39">
        <f t="shared" si="18"/>
        <v>0</v>
      </c>
      <c r="AL40" s="39">
        <f t="shared" si="19"/>
        <v>0</v>
      </c>
      <c r="AM40" s="39">
        <f t="shared" si="20"/>
        <v>0</v>
      </c>
      <c r="AN40" s="33">
        <f t="shared" si="14"/>
        <v>0</v>
      </c>
      <c r="AO40" s="32">
        <f t="shared" si="15"/>
        <v>0</v>
      </c>
      <c r="AP40" s="27">
        <f t="shared" si="16"/>
        <v>0</v>
      </c>
      <c r="AQ40" s="27">
        <f>SMALL((M40,H40,T40,AA40,AJ40,AN40),1)</f>
        <v>0</v>
      </c>
      <c r="AR40" s="27">
        <f>SMALL((M40,H40,T40,AA40,AJ40,AN40),2)</f>
        <v>0</v>
      </c>
      <c r="AS40" s="33">
        <f t="shared" si="17"/>
        <v>0</v>
      </c>
    </row>
    <row r="41" spans="1:45" ht="12.75">
      <c r="A41" s="21">
        <v>36</v>
      </c>
      <c r="B41" s="3" t="s">
        <v>24</v>
      </c>
      <c r="C41" s="3" t="s">
        <v>43</v>
      </c>
      <c r="D41" s="36" t="s">
        <v>86</v>
      </c>
      <c r="E41" s="27">
        <f t="shared" si="0"/>
        <v>0</v>
      </c>
      <c r="F41" s="37">
        <v>0</v>
      </c>
      <c r="G41" s="27">
        <f t="shared" si="1"/>
        <v>0</v>
      </c>
      <c r="H41" s="38">
        <f>LARGE((E41,G41),1)</f>
        <v>0</v>
      </c>
      <c r="I41" s="37">
        <v>56.6</v>
      </c>
      <c r="J41" s="27">
        <f t="shared" si="2"/>
        <v>0</v>
      </c>
      <c r="K41" s="36" t="s">
        <v>87</v>
      </c>
      <c r="L41" s="27">
        <f t="shared" si="3"/>
        <v>0</v>
      </c>
      <c r="M41" s="38">
        <f>LARGE((J41,L41),1)</f>
        <v>0</v>
      </c>
      <c r="N41" s="37">
        <v>14.5</v>
      </c>
      <c r="O41" s="27">
        <f t="shared" si="4"/>
        <v>0</v>
      </c>
      <c r="P41" s="37">
        <v>22</v>
      </c>
      <c r="Q41" s="27">
        <f t="shared" si="5"/>
        <v>0</v>
      </c>
      <c r="R41" s="37">
        <v>540</v>
      </c>
      <c r="S41" s="27">
        <f t="shared" si="6"/>
        <v>0</v>
      </c>
      <c r="T41" s="38">
        <f>LARGE((O41,Q41,S41),1)</f>
        <v>0</v>
      </c>
      <c r="U41" s="37">
        <v>1.3</v>
      </c>
      <c r="V41" s="27">
        <f t="shared" si="7"/>
        <v>0</v>
      </c>
      <c r="W41" s="37">
        <v>0.8</v>
      </c>
      <c r="X41" s="27">
        <f t="shared" si="8"/>
        <v>0</v>
      </c>
      <c r="Y41" s="37">
        <v>2.5</v>
      </c>
      <c r="Z41" s="27">
        <f t="shared" si="9"/>
        <v>0</v>
      </c>
      <c r="AA41" s="38">
        <f>LARGE((V41,X41,Z41),1)</f>
        <v>0</v>
      </c>
      <c r="AB41" s="36" t="s">
        <v>88</v>
      </c>
      <c r="AC41" s="27">
        <f t="shared" si="10"/>
        <v>0</v>
      </c>
      <c r="AD41" s="36">
        <v>3</v>
      </c>
      <c r="AE41" s="27">
        <f t="shared" si="11"/>
        <v>0</v>
      </c>
      <c r="AF41" s="36" t="s">
        <v>89</v>
      </c>
      <c r="AG41" s="27">
        <f t="shared" si="12"/>
        <v>0</v>
      </c>
      <c r="AH41" s="37">
        <v>11</v>
      </c>
      <c r="AI41" s="27">
        <f t="shared" si="13"/>
        <v>0</v>
      </c>
      <c r="AJ41" s="38">
        <f>LARGE((AC41,AE41,AG41,AI41),1)</f>
        <v>0</v>
      </c>
      <c r="AK41" s="39">
        <f t="shared" si="18"/>
        <v>0</v>
      </c>
      <c r="AL41" s="39">
        <f t="shared" si="19"/>
        <v>0</v>
      </c>
      <c r="AM41" s="39">
        <f t="shared" si="20"/>
        <v>0</v>
      </c>
      <c r="AN41" s="33">
        <f t="shared" si="14"/>
        <v>0</v>
      </c>
      <c r="AO41" s="32">
        <f t="shared" si="15"/>
        <v>0</v>
      </c>
      <c r="AP41" s="27">
        <f t="shared" si="16"/>
        <v>0</v>
      </c>
      <c r="AQ41" s="27">
        <f>SMALL((M41,H41,T41,AA41,AJ41,AN41),1)</f>
        <v>0</v>
      </c>
      <c r="AR41" s="27">
        <f>SMALL((M41,H41,T41,AA41,AJ41,AN41),2)</f>
        <v>0</v>
      </c>
      <c r="AS41" s="33">
        <f t="shared" si="17"/>
        <v>0</v>
      </c>
    </row>
    <row r="42" spans="1:45" ht="12.75">
      <c r="A42" s="21">
        <v>37</v>
      </c>
      <c r="B42" s="3" t="s">
        <v>27</v>
      </c>
      <c r="C42" s="3" t="s">
        <v>3</v>
      </c>
      <c r="D42" s="36" t="s">
        <v>86</v>
      </c>
      <c r="E42" s="27">
        <f t="shared" si="0"/>
        <v>0</v>
      </c>
      <c r="F42" s="37">
        <v>0</v>
      </c>
      <c r="G42" s="27">
        <f t="shared" si="1"/>
        <v>0</v>
      </c>
      <c r="H42" s="38">
        <f>LARGE((E42,G42),1)</f>
        <v>0</v>
      </c>
      <c r="I42" s="37">
        <v>56.6</v>
      </c>
      <c r="J42" s="27">
        <f t="shared" si="2"/>
        <v>0</v>
      </c>
      <c r="K42" s="36" t="s">
        <v>87</v>
      </c>
      <c r="L42" s="27">
        <f t="shared" si="3"/>
        <v>0</v>
      </c>
      <c r="M42" s="38">
        <f>LARGE((J42,L42),1)</f>
        <v>0</v>
      </c>
      <c r="N42" s="37">
        <v>14.5</v>
      </c>
      <c r="O42" s="27">
        <f t="shared" si="4"/>
        <v>0</v>
      </c>
      <c r="P42" s="37">
        <v>22</v>
      </c>
      <c r="Q42" s="27">
        <f t="shared" si="5"/>
        <v>0</v>
      </c>
      <c r="R42" s="37">
        <v>540</v>
      </c>
      <c r="S42" s="27">
        <f t="shared" si="6"/>
        <v>0</v>
      </c>
      <c r="T42" s="38">
        <f>LARGE((O42,Q42,S42),1)</f>
        <v>0</v>
      </c>
      <c r="U42" s="37">
        <v>1.3</v>
      </c>
      <c r="V42" s="27">
        <f t="shared" si="7"/>
        <v>0</v>
      </c>
      <c r="W42" s="37">
        <v>0.8</v>
      </c>
      <c r="X42" s="27">
        <f t="shared" si="8"/>
        <v>0</v>
      </c>
      <c r="Y42" s="37">
        <v>2.5</v>
      </c>
      <c r="Z42" s="27">
        <f t="shared" si="9"/>
        <v>0</v>
      </c>
      <c r="AA42" s="38">
        <f>LARGE((V42,X42,Z42),1)</f>
        <v>0</v>
      </c>
      <c r="AB42" s="36" t="s">
        <v>88</v>
      </c>
      <c r="AC42" s="27">
        <f t="shared" si="10"/>
        <v>0</v>
      </c>
      <c r="AD42" s="36">
        <v>3</v>
      </c>
      <c r="AE42" s="27">
        <f t="shared" si="11"/>
        <v>0</v>
      </c>
      <c r="AF42" s="36" t="s">
        <v>89</v>
      </c>
      <c r="AG42" s="27">
        <f t="shared" si="12"/>
        <v>0</v>
      </c>
      <c r="AH42" s="37">
        <v>11</v>
      </c>
      <c r="AI42" s="27">
        <f t="shared" si="13"/>
        <v>0</v>
      </c>
      <c r="AJ42" s="38">
        <f>LARGE((AC42,AE42,AG42,AI42),1)</f>
        <v>0</v>
      </c>
      <c r="AK42" s="39">
        <f t="shared" si="18"/>
        <v>0</v>
      </c>
      <c r="AL42" s="39">
        <f t="shared" si="19"/>
        <v>0</v>
      </c>
      <c r="AM42" s="39">
        <f t="shared" si="20"/>
        <v>0</v>
      </c>
      <c r="AN42" s="33">
        <f t="shared" si="14"/>
        <v>0</v>
      </c>
      <c r="AO42" s="32">
        <f t="shared" si="15"/>
        <v>0</v>
      </c>
      <c r="AP42" s="27">
        <f t="shared" si="16"/>
        <v>0</v>
      </c>
      <c r="AQ42" s="27">
        <f>SMALL((M42,H42,T42,AA42,AJ42,AN42),1)</f>
        <v>0</v>
      </c>
      <c r="AR42" s="27">
        <f>SMALL((M42,H42,T42,AA42,AJ42,AN42),2)</f>
        <v>0</v>
      </c>
      <c r="AS42" s="33">
        <f t="shared" si="17"/>
        <v>0</v>
      </c>
    </row>
    <row r="43" spans="1:45" ht="12.75">
      <c r="A43" s="21">
        <v>38</v>
      </c>
      <c r="B43" s="3" t="s">
        <v>14</v>
      </c>
      <c r="C43" s="3" t="s">
        <v>50</v>
      </c>
      <c r="D43" s="36" t="s">
        <v>86</v>
      </c>
      <c r="E43" s="27">
        <f t="shared" si="0"/>
        <v>0</v>
      </c>
      <c r="F43" s="37">
        <v>0</v>
      </c>
      <c r="G43" s="27">
        <f t="shared" si="1"/>
        <v>0</v>
      </c>
      <c r="H43" s="38">
        <f>LARGE((E43,G43),1)</f>
        <v>0</v>
      </c>
      <c r="I43" s="37">
        <v>56.6</v>
      </c>
      <c r="J43" s="27">
        <f t="shared" si="2"/>
        <v>0</v>
      </c>
      <c r="K43" s="36" t="s">
        <v>87</v>
      </c>
      <c r="L43" s="27">
        <f t="shared" si="3"/>
        <v>0</v>
      </c>
      <c r="M43" s="38">
        <f>LARGE((J43,L43),1)</f>
        <v>0</v>
      </c>
      <c r="N43" s="37">
        <v>14.5</v>
      </c>
      <c r="O43" s="27">
        <f t="shared" si="4"/>
        <v>0</v>
      </c>
      <c r="P43" s="37">
        <v>22</v>
      </c>
      <c r="Q43" s="27">
        <f t="shared" si="5"/>
        <v>0</v>
      </c>
      <c r="R43" s="37">
        <v>540</v>
      </c>
      <c r="S43" s="27">
        <f t="shared" si="6"/>
        <v>0</v>
      </c>
      <c r="T43" s="38">
        <f>LARGE((O43,Q43,S43),1)</f>
        <v>0</v>
      </c>
      <c r="U43" s="37">
        <v>1.3</v>
      </c>
      <c r="V43" s="27">
        <f t="shared" si="7"/>
        <v>0</v>
      </c>
      <c r="W43" s="37">
        <v>0.8</v>
      </c>
      <c r="X43" s="27">
        <f t="shared" si="8"/>
        <v>0</v>
      </c>
      <c r="Y43" s="37">
        <v>2.5</v>
      </c>
      <c r="Z43" s="27">
        <f t="shared" si="9"/>
        <v>0</v>
      </c>
      <c r="AA43" s="38">
        <f>LARGE((V43,X43,Z43),1)</f>
        <v>0</v>
      </c>
      <c r="AB43" s="36" t="s">
        <v>88</v>
      </c>
      <c r="AC43" s="27">
        <f t="shared" si="10"/>
        <v>0</v>
      </c>
      <c r="AD43" s="36">
        <v>3</v>
      </c>
      <c r="AE43" s="27">
        <f t="shared" si="11"/>
        <v>0</v>
      </c>
      <c r="AF43" s="36" t="s">
        <v>89</v>
      </c>
      <c r="AG43" s="27">
        <f t="shared" si="12"/>
        <v>0</v>
      </c>
      <c r="AH43" s="37">
        <v>11</v>
      </c>
      <c r="AI43" s="27">
        <f t="shared" si="13"/>
        <v>0</v>
      </c>
      <c r="AJ43" s="38">
        <f>LARGE((AC43,AE43,AG43,AI43),1)</f>
        <v>0</v>
      </c>
      <c r="AK43" s="39">
        <f t="shared" si="18"/>
        <v>0</v>
      </c>
      <c r="AL43" s="39">
        <f t="shared" si="19"/>
        <v>0</v>
      </c>
      <c r="AM43" s="39">
        <f t="shared" si="20"/>
        <v>0</v>
      </c>
      <c r="AN43" s="33">
        <f t="shared" si="14"/>
        <v>0</v>
      </c>
      <c r="AO43" s="32">
        <f t="shared" si="15"/>
        <v>0</v>
      </c>
      <c r="AP43" s="27">
        <f t="shared" si="16"/>
        <v>0</v>
      </c>
      <c r="AQ43" s="27">
        <f>SMALL((M43,H43,T43,AA43,AJ43,AN43),1)</f>
        <v>0</v>
      </c>
      <c r="AR43" s="27">
        <f>SMALL((M43,H43,T43,AA43,AJ43,AN43),2)</f>
        <v>0</v>
      </c>
      <c r="AS43" s="33">
        <f t="shared" si="17"/>
        <v>0</v>
      </c>
    </row>
    <row r="44" spans="1:45" ht="12.75">
      <c r="A44" s="21">
        <v>39</v>
      </c>
      <c r="B44" s="3"/>
      <c r="C44" s="3"/>
      <c r="D44" s="36" t="s">
        <v>86</v>
      </c>
      <c r="E44" s="27">
        <f t="shared" si="0"/>
        <v>0</v>
      </c>
      <c r="F44" s="37">
        <v>0</v>
      </c>
      <c r="G44" s="27">
        <f t="shared" si="1"/>
        <v>0</v>
      </c>
      <c r="H44" s="38">
        <f>LARGE((E44,G44),1)</f>
        <v>0</v>
      </c>
      <c r="I44" s="37">
        <v>56.6</v>
      </c>
      <c r="J44" s="27">
        <f t="shared" si="2"/>
        <v>0</v>
      </c>
      <c r="K44" s="36" t="s">
        <v>87</v>
      </c>
      <c r="L44" s="27">
        <f t="shared" si="3"/>
        <v>0</v>
      </c>
      <c r="M44" s="38">
        <f>LARGE((J44,L44),1)</f>
        <v>0</v>
      </c>
      <c r="N44" s="37">
        <v>14.5</v>
      </c>
      <c r="O44" s="27">
        <f t="shared" si="4"/>
        <v>0</v>
      </c>
      <c r="P44" s="37">
        <v>22</v>
      </c>
      <c r="Q44" s="27">
        <f t="shared" si="5"/>
        <v>0</v>
      </c>
      <c r="R44" s="37">
        <v>540</v>
      </c>
      <c r="S44" s="27">
        <f t="shared" si="6"/>
        <v>0</v>
      </c>
      <c r="T44" s="38">
        <f>LARGE((O44,Q44,S44),1)</f>
        <v>0</v>
      </c>
      <c r="U44" s="37">
        <v>1.3</v>
      </c>
      <c r="V44" s="27">
        <f t="shared" si="7"/>
        <v>0</v>
      </c>
      <c r="W44" s="37">
        <v>0.8</v>
      </c>
      <c r="X44" s="27">
        <f t="shared" si="8"/>
        <v>0</v>
      </c>
      <c r="Y44" s="37">
        <v>2.5</v>
      </c>
      <c r="Z44" s="27">
        <f t="shared" si="9"/>
        <v>0</v>
      </c>
      <c r="AA44" s="38">
        <f>LARGE((V44,X44,Z44),1)</f>
        <v>0</v>
      </c>
      <c r="AB44" s="36" t="s">
        <v>88</v>
      </c>
      <c r="AC44" s="27">
        <f t="shared" si="10"/>
        <v>0</v>
      </c>
      <c r="AD44" s="36">
        <v>3</v>
      </c>
      <c r="AE44" s="27">
        <f t="shared" si="11"/>
        <v>0</v>
      </c>
      <c r="AF44" s="36" t="s">
        <v>89</v>
      </c>
      <c r="AG44" s="27">
        <f t="shared" si="12"/>
        <v>0</v>
      </c>
      <c r="AH44" s="37">
        <v>11</v>
      </c>
      <c r="AI44" s="27">
        <f t="shared" si="13"/>
        <v>0</v>
      </c>
      <c r="AJ44" s="38">
        <f>LARGE((AC44,AE44,AG44,AI44),1)</f>
        <v>0</v>
      </c>
      <c r="AK44" s="39">
        <f t="shared" si="18"/>
        <v>0</v>
      </c>
      <c r="AL44" s="39">
        <f t="shared" si="19"/>
        <v>0</v>
      </c>
      <c r="AM44" s="39">
        <f t="shared" si="20"/>
        <v>0</v>
      </c>
      <c r="AN44" s="33">
        <f t="shared" si="14"/>
        <v>0</v>
      </c>
      <c r="AO44" s="32">
        <f t="shared" si="15"/>
        <v>0</v>
      </c>
      <c r="AP44" s="27">
        <f t="shared" si="16"/>
        <v>0</v>
      </c>
      <c r="AQ44" s="27">
        <f>SMALL((M44,H44,T44,AA44,AJ44,AN44),1)</f>
        <v>0</v>
      </c>
      <c r="AR44" s="27">
        <f>SMALL((M44,H44,T44,AA44,AJ44,AN44),2)</f>
        <v>0</v>
      </c>
      <c r="AS44" s="33">
        <f t="shared" si="17"/>
        <v>0</v>
      </c>
    </row>
    <row r="45" spans="1:45" ht="12.75">
      <c r="A45" s="21">
        <v>40</v>
      </c>
      <c r="B45" s="3"/>
      <c r="C45" s="3"/>
      <c r="D45" s="36" t="s">
        <v>86</v>
      </c>
      <c r="E45" s="27">
        <f t="shared" si="0"/>
        <v>0</v>
      </c>
      <c r="F45" s="37">
        <v>0</v>
      </c>
      <c r="G45" s="27">
        <f t="shared" si="1"/>
        <v>0</v>
      </c>
      <c r="H45" s="38">
        <f>LARGE((E45,G45),1)</f>
        <v>0</v>
      </c>
      <c r="I45" s="37">
        <v>56.6</v>
      </c>
      <c r="J45" s="27">
        <f t="shared" si="2"/>
        <v>0</v>
      </c>
      <c r="K45" s="36" t="s">
        <v>87</v>
      </c>
      <c r="L45" s="27">
        <f t="shared" si="3"/>
        <v>0</v>
      </c>
      <c r="M45" s="38">
        <f>LARGE((J45,L45),1)</f>
        <v>0</v>
      </c>
      <c r="N45" s="37">
        <v>14.5</v>
      </c>
      <c r="O45" s="27">
        <f t="shared" si="4"/>
        <v>0</v>
      </c>
      <c r="P45" s="37">
        <v>22</v>
      </c>
      <c r="Q45" s="27">
        <f t="shared" si="5"/>
        <v>0</v>
      </c>
      <c r="R45" s="37">
        <v>540</v>
      </c>
      <c r="S45" s="27">
        <f t="shared" si="6"/>
        <v>0</v>
      </c>
      <c r="T45" s="38">
        <f>LARGE((O45,Q45,S45),1)</f>
        <v>0</v>
      </c>
      <c r="U45" s="37">
        <v>1.3</v>
      </c>
      <c r="V45" s="27">
        <f t="shared" si="7"/>
        <v>0</v>
      </c>
      <c r="W45" s="37">
        <v>0.8</v>
      </c>
      <c r="X45" s="27">
        <f t="shared" si="8"/>
        <v>0</v>
      </c>
      <c r="Y45" s="37">
        <v>2.5</v>
      </c>
      <c r="Z45" s="27">
        <f t="shared" si="9"/>
        <v>0</v>
      </c>
      <c r="AA45" s="38">
        <f>LARGE((V45,X45,Z45),1)</f>
        <v>0</v>
      </c>
      <c r="AB45" s="36" t="s">
        <v>88</v>
      </c>
      <c r="AC45" s="27">
        <f t="shared" si="10"/>
        <v>0</v>
      </c>
      <c r="AD45" s="36">
        <v>3</v>
      </c>
      <c r="AE45" s="27">
        <f t="shared" si="11"/>
        <v>0</v>
      </c>
      <c r="AF45" s="36" t="s">
        <v>89</v>
      </c>
      <c r="AG45" s="27">
        <f t="shared" si="12"/>
        <v>0</v>
      </c>
      <c r="AH45" s="37">
        <v>11</v>
      </c>
      <c r="AI45" s="27">
        <f t="shared" si="13"/>
        <v>0</v>
      </c>
      <c r="AJ45" s="38">
        <f>LARGE((AC45,AE45,AG45,AI45),1)</f>
        <v>0</v>
      </c>
      <c r="AK45" s="39">
        <f t="shared" si="18"/>
        <v>0</v>
      </c>
      <c r="AL45" s="39">
        <f t="shared" si="19"/>
        <v>0</v>
      </c>
      <c r="AM45" s="39">
        <f t="shared" si="20"/>
        <v>0</v>
      </c>
      <c r="AN45" s="33">
        <f t="shared" si="14"/>
        <v>0</v>
      </c>
      <c r="AO45" s="32">
        <f t="shared" si="15"/>
        <v>0</v>
      </c>
      <c r="AP45" s="27">
        <f t="shared" si="16"/>
        <v>0</v>
      </c>
      <c r="AQ45" s="27">
        <f>SMALL((M45,H45,T45,AA45,AJ45,AN45),1)</f>
        <v>0</v>
      </c>
      <c r="AR45" s="27">
        <f>SMALL((M45,H45,T45,AA45,AJ45,AN45),2)</f>
        <v>0</v>
      </c>
      <c r="AS45" s="33">
        <f t="shared" si="17"/>
        <v>0</v>
      </c>
    </row>
    <row r="46" spans="1:45" ht="13.5" thickBot="1">
      <c r="A46" s="23"/>
      <c r="B46" s="24"/>
      <c r="C46" s="24"/>
      <c r="D46" s="55" t="s">
        <v>86</v>
      </c>
      <c r="E46" s="34">
        <f t="shared" si="0"/>
        <v>0</v>
      </c>
      <c r="F46" s="56">
        <v>0</v>
      </c>
      <c r="G46" s="34">
        <f t="shared" si="1"/>
        <v>0</v>
      </c>
      <c r="H46" s="57">
        <f>LARGE((E46,G46),1)</f>
        <v>0</v>
      </c>
      <c r="I46" s="56">
        <v>56.6</v>
      </c>
      <c r="J46" s="34">
        <f t="shared" si="2"/>
        <v>0</v>
      </c>
      <c r="K46" s="55" t="s">
        <v>87</v>
      </c>
      <c r="L46" s="34">
        <f t="shared" si="3"/>
        <v>0</v>
      </c>
      <c r="M46" s="57">
        <f>LARGE((J46,L46),1)</f>
        <v>0</v>
      </c>
      <c r="N46" s="56">
        <v>14.5</v>
      </c>
      <c r="O46" s="34">
        <f t="shared" si="4"/>
        <v>0</v>
      </c>
      <c r="P46" s="56">
        <v>22</v>
      </c>
      <c r="Q46" s="34">
        <f t="shared" si="5"/>
        <v>0</v>
      </c>
      <c r="R46" s="56">
        <v>540</v>
      </c>
      <c r="S46" s="34">
        <f t="shared" si="6"/>
        <v>0</v>
      </c>
      <c r="T46" s="57">
        <f>LARGE((O46,Q46,S46),1)</f>
        <v>0</v>
      </c>
      <c r="U46" s="56">
        <v>1.3</v>
      </c>
      <c r="V46" s="34">
        <f t="shared" si="7"/>
        <v>0</v>
      </c>
      <c r="W46" s="56">
        <v>0.8</v>
      </c>
      <c r="X46" s="34">
        <f t="shared" si="8"/>
        <v>0</v>
      </c>
      <c r="Y46" s="56">
        <v>2.5</v>
      </c>
      <c r="Z46" s="34">
        <f t="shared" si="9"/>
        <v>0</v>
      </c>
      <c r="AA46" s="57">
        <f>LARGE((V46,X46,Z46),1)</f>
        <v>0</v>
      </c>
      <c r="AB46" s="55" t="s">
        <v>88</v>
      </c>
      <c r="AC46" s="34">
        <f t="shared" si="10"/>
        <v>0</v>
      </c>
      <c r="AD46" s="55">
        <v>3</v>
      </c>
      <c r="AE46" s="34">
        <f t="shared" si="11"/>
        <v>0</v>
      </c>
      <c r="AF46" s="55" t="s">
        <v>89</v>
      </c>
      <c r="AG46" s="34">
        <f t="shared" si="12"/>
        <v>0</v>
      </c>
      <c r="AH46" s="56">
        <v>11</v>
      </c>
      <c r="AI46" s="34">
        <f t="shared" si="13"/>
        <v>0</v>
      </c>
      <c r="AJ46" s="57">
        <f>LARGE((AC46,AE46,AG46,AI46),1)</f>
        <v>0</v>
      </c>
      <c r="AK46" s="61">
        <f t="shared" si="18"/>
        <v>0</v>
      </c>
      <c r="AL46" s="61">
        <f t="shared" si="19"/>
        <v>0</v>
      </c>
      <c r="AM46" s="61">
        <f t="shared" si="20"/>
        <v>0</v>
      </c>
      <c r="AN46" s="35">
        <f t="shared" si="14"/>
        <v>0</v>
      </c>
      <c r="AO46" s="32">
        <f t="shared" si="15"/>
        <v>0</v>
      </c>
      <c r="AP46" s="27">
        <f t="shared" si="16"/>
        <v>0</v>
      </c>
      <c r="AQ46" s="27">
        <f>SMALL((M46,H46,T46,AA46,AJ46,AN46),1)</f>
        <v>0</v>
      </c>
      <c r="AR46" s="27">
        <f>SMALL((M46,H46,T46,AA46,AJ46,AN46),2)</f>
        <v>0</v>
      </c>
      <c r="AS46" s="33">
        <f t="shared" si="17"/>
        <v>0</v>
      </c>
    </row>
    <row r="49" spans="37:39" ht="12.75">
      <c r="AK49">
        <v>0</v>
      </c>
      <c r="AL49">
        <v>0</v>
      </c>
      <c r="AM49">
        <v>0</v>
      </c>
    </row>
    <row r="51" spans="37:39" ht="12.75">
      <c r="AK51" s="27"/>
      <c r="AL51" s="27"/>
      <c r="AM51" s="27"/>
    </row>
    <row r="52" spans="37:39" ht="12.75">
      <c r="AK52" s="85"/>
      <c r="AL52" s="85"/>
      <c r="AM52" s="85"/>
    </row>
    <row r="53" spans="37:39" ht="12.75">
      <c r="AK53" s="27">
        <f>SUM(AK6:AK48)</f>
        <v>111.8</v>
      </c>
      <c r="AL53" s="27">
        <f>SUM(AL6:AL48)</f>
        <v>124.70000000000002</v>
      </c>
      <c r="AM53" s="27">
        <f>SUM(AM6:AM48)</f>
        <v>104.89999999999999</v>
      </c>
    </row>
    <row r="54" spans="2:39" ht="12.75">
      <c r="B54" s="124" t="s">
        <v>132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5">
        <f>COUNTIF(AK6:AK46,"&gt;1")</f>
        <v>14</v>
      </c>
      <c r="AL54" s="125">
        <f>COUNTIF(AL6:AL46,"&gt;1")</f>
        <v>16</v>
      </c>
      <c r="AM54" s="125">
        <f>COUNTIF(AM6:AM46,"&gt;1")</f>
        <v>14</v>
      </c>
    </row>
    <row r="55" spans="2:39" ht="12.75">
      <c r="B55" s="126" t="s">
        <v>126</v>
      </c>
      <c r="C55" s="127" t="s">
        <v>137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79">
        <f>SUM(AK53/AK54)</f>
        <v>7.985714285714286</v>
      </c>
      <c r="AL55" s="79">
        <f>SUM(AL53/AL54)</f>
        <v>7.793750000000001</v>
      </c>
      <c r="AM55" s="79">
        <f>SUM(AM53/AM54)</f>
        <v>7.492857142857142</v>
      </c>
    </row>
    <row r="56" spans="37:39" ht="12.75">
      <c r="AK56" s="85"/>
      <c r="AL56" s="85"/>
      <c r="AM56" s="85"/>
    </row>
    <row r="57" spans="37:39" ht="12.75">
      <c r="AK57" s="85"/>
      <c r="AL57" s="85"/>
      <c r="AM57" s="85"/>
    </row>
    <row r="58" spans="37:39" ht="12.75">
      <c r="AK58" s="85"/>
      <c r="AL58" s="85"/>
      <c r="AM58" s="85"/>
    </row>
    <row r="59" spans="37:39" ht="12.75">
      <c r="AK59" s="85"/>
      <c r="AL59" s="85"/>
      <c r="AM59" s="85"/>
    </row>
    <row r="60" spans="2:39" ht="12.75">
      <c r="B60" s="126" t="s">
        <v>133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79">
        <f>LARGE((AK6:AK46),1)</f>
        <v>9.5</v>
      </c>
      <c r="AL60" s="79">
        <f>LARGE((AL6:AL46),1)</f>
        <v>9.4</v>
      </c>
      <c r="AM60" s="79">
        <f>LARGE((AM6:AM46),1)</f>
        <v>9.5</v>
      </c>
    </row>
    <row r="61" spans="2:39" ht="12.75">
      <c r="B61" s="128" t="s">
        <v>134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89">
        <f>SMALL((AK6:AK46),41-AK54+1)</f>
        <v>6.3</v>
      </c>
      <c r="AL61" s="89">
        <f>SMALL((AL6:AL46),41-AL54+1)</f>
        <v>5.7</v>
      </c>
      <c r="AM61" s="89">
        <f>SMALL((AM6:AM46),41-AM54+1)</f>
        <v>5.8</v>
      </c>
    </row>
    <row r="62" spans="37:39" ht="12.75">
      <c r="AK62" s="85"/>
      <c r="AL62" s="85"/>
      <c r="AM62" s="85"/>
    </row>
    <row r="63" spans="2:39" ht="12.75">
      <c r="B63" s="124" t="s">
        <v>135</v>
      </c>
      <c r="C63" s="124" t="s">
        <v>136</v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9">
        <f>SUM(AK60-AK61)</f>
        <v>3.2</v>
      </c>
      <c r="AL63" s="129">
        <f>SUM(AL60-AL61)</f>
        <v>3.7</v>
      </c>
      <c r="AM63" s="129">
        <f>SUM(AM60-AM61)</f>
        <v>3.7</v>
      </c>
    </row>
  </sheetData>
  <sheetProtection/>
  <mergeCells count="20">
    <mergeCell ref="D3:H3"/>
    <mergeCell ref="I3:M3"/>
    <mergeCell ref="N3:T3"/>
    <mergeCell ref="U3:AA3"/>
    <mergeCell ref="AB3:AJ3"/>
    <mergeCell ref="AK3:AN3"/>
    <mergeCell ref="AB4:AC4"/>
    <mergeCell ref="AD4:AE4"/>
    <mergeCell ref="AF4:AG4"/>
    <mergeCell ref="AH4:AI4"/>
    <mergeCell ref="U4:V4"/>
    <mergeCell ref="W4:X4"/>
    <mergeCell ref="Y4:Z4"/>
    <mergeCell ref="N4:O4"/>
    <mergeCell ref="P4:Q4"/>
    <mergeCell ref="R4:S4"/>
    <mergeCell ref="D4:E4"/>
    <mergeCell ref="F4:G4"/>
    <mergeCell ref="I4:J4"/>
    <mergeCell ref="K4:L4"/>
  </mergeCells>
  <printOptions/>
  <pageMargins left="0.62" right="0.34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Zuberbühler</dc:creator>
  <cp:keywords/>
  <dc:description/>
  <cp:lastModifiedBy>Zuberbühler</cp:lastModifiedBy>
  <cp:lastPrinted>2008-12-19T22:37:26Z</cp:lastPrinted>
  <dcterms:created xsi:type="dcterms:W3CDTF">2008-07-22T17:41:58Z</dcterms:created>
  <dcterms:modified xsi:type="dcterms:W3CDTF">2008-12-19T22:38:15Z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-1437741392</vt:i4>
  </property>
  <property fmtid="{D5CDD505-2E9C-101B-9397-08002B2CF9AE}" pid="4" name="_EmailSubje">
    <vt:lpwstr>Herbstmeisterschaft</vt:lpwstr>
  </property>
  <property fmtid="{D5CDD505-2E9C-101B-9397-08002B2CF9AE}" pid="5" name="_AuthorEma">
    <vt:lpwstr>zubi80@bluewin.ch</vt:lpwstr>
  </property>
  <property fmtid="{D5CDD505-2E9C-101B-9397-08002B2CF9AE}" pid="6" name="_AuthorEmailDisplayNa">
    <vt:lpwstr>Zuberbühler Urs</vt:lpwstr>
  </property>
</Properties>
</file>